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45" windowWidth="19875" windowHeight="7725"/>
  </bookViews>
  <sheets>
    <sheet name="Marias psalmböcker" sheetId="1" r:id="rId1"/>
  </sheets>
  <externalReferences>
    <externalReference r:id="rId2"/>
  </externalReferences>
  <definedNames>
    <definedName name="Damast_Egna">#REF!</definedName>
    <definedName name="_xlnm.Print_Area" localSheetId="0">'Marias psalmböcker'!$C$2:$G$3299</definedName>
    <definedName name="_xlnm.Print_Titles" localSheetId="0">'Marias psalmböcker'!$19:$19</definedName>
  </definedNames>
  <calcPr calcId="145621"/>
</workbook>
</file>

<file path=xl/calcChain.xml><?xml version="1.0" encoding="utf-8"?>
<calcChain xmlns="http://schemas.openxmlformats.org/spreadsheetml/2006/main">
  <c r="H3194" i="1" l="1"/>
  <c r="H3187" i="1"/>
  <c r="H3180" i="1"/>
  <c r="H3177" i="1"/>
  <c r="H3174" i="1"/>
  <c r="H3170" i="1"/>
  <c r="H3154" i="1"/>
  <c r="H3141" i="1"/>
  <c r="H3133" i="1"/>
  <c r="H3128" i="1"/>
  <c r="H3104" i="1"/>
  <c r="H3103" i="1"/>
  <c r="H3100" i="1"/>
  <c r="H3099" i="1"/>
  <c r="H3083" i="1"/>
  <c r="H3064" i="1"/>
  <c r="H3055" i="1"/>
  <c r="H3048" i="1"/>
  <c r="H3034" i="1"/>
  <c r="H3033" i="1"/>
  <c r="H3024" i="1"/>
  <c r="H3023" i="1"/>
  <c r="H3022" i="1"/>
  <c r="H3021" i="1"/>
  <c r="H3019" i="1"/>
  <c r="H3005" i="1"/>
  <c r="H3001" i="1"/>
  <c r="H2988" i="1"/>
  <c r="H2968" i="1"/>
  <c r="H2962" i="1"/>
  <c r="H2956" i="1"/>
  <c r="H2946" i="1"/>
  <c r="H2935" i="1"/>
  <c r="H2932" i="1"/>
  <c r="H2929" i="1"/>
  <c r="H2917" i="1"/>
  <c r="H2916" i="1"/>
  <c r="H2905" i="1"/>
  <c r="H2904" i="1"/>
  <c r="H2901" i="1"/>
  <c r="H2900" i="1"/>
  <c r="H2899" i="1"/>
  <c r="H2898" i="1"/>
  <c r="H2897" i="1"/>
  <c r="H2896" i="1"/>
  <c r="H2895" i="1"/>
  <c r="H2888" i="1"/>
  <c r="H2885" i="1"/>
  <c r="H2879" i="1"/>
  <c r="H2874" i="1"/>
  <c r="H2863" i="1"/>
  <c r="H2862" i="1"/>
  <c r="H1937" i="1"/>
  <c r="H1934" i="1"/>
  <c r="H1933" i="1"/>
  <c r="H1928" i="1"/>
  <c r="H1925" i="1"/>
  <c r="H1924" i="1"/>
  <c r="H1911" i="1"/>
  <c r="H1903" i="1"/>
  <c r="H1902" i="1"/>
  <c r="H1901" i="1"/>
  <c r="H1890" i="1"/>
  <c r="H1887" i="1"/>
  <c r="H1886" i="1"/>
  <c r="H1885" i="1"/>
  <c r="H1868" i="1"/>
  <c r="H1865" i="1"/>
  <c r="H1860" i="1"/>
  <c r="H1847" i="1"/>
  <c r="H1823" i="1"/>
  <c r="H1815" i="1"/>
  <c r="H1802" i="1"/>
  <c r="H1799" i="1"/>
  <c r="H1779" i="1"/>
  <c r="H1773" i="1"/>
  <c r="H1749" i="1"/>
  <c r="H1743" i="1"/>
  <c r="H1736" i="1"/>
  <c r="H1732" i="1"/>
  <c r="H1693" i="1"/>
  <c r="H1679" i="1"/>
  <c r="H1678" i="1"/>
  <c r="H1668" i="1"/>
  <c r="H1664" i="1"/>
  <c r="H1644" i="1"/>
  <c r="H1624" i="1"/>
  <c r="H1603" i="1"/>
  <c r="H1589" i="1"/>
  <c r="H1583" i="1"/>
  <c r="H1574" i="1"/>
  <c r="H1573" i="1"/>
  <c r="H1572" i="1"/>
  <c r="H1567" i="1"/>
  <c r="H1566" i="1"/>
  <c r="H1560" i="1"/>
  <c r="H1559" i="1"/>
  <c r="H1558" i="1"/>
  <c r="H1557" i="1"/>
  <c r="H1556" i="1"/>
  <c r="H1531" i="1"/>
  <c r="H1529" i="1"/>
  <c r="H1528" i="1"/>
  <c r="H1518" i="1"/>
  <c r="H1490" i="1"/>
  <c r="H1483" i="1"/>
  <c r="H1478" i="1"/>
  <c r="H1477" i="1"/>
  <c r="H1476" i="1"/>
  <c r="H1475" i="1"/>
  <c r="H1470" i="1"/>
  <c r="H1463" i="1"/>
  <c r="H1459" i="1"/>
  <c r="H1458" i="1"/>
  <c r="H1452" i="1"/>
  <c r="H1448" i="1"/>
  <c r="H1425" i="1"/>
  <c r="H1406" i="1"/>
  <c r="H1399" i="1"/>
  <c r="H1396" i="1"/>
  <c r="H1394" i="1"/>
  <c r="H1393" i="1"/>
  <c r="H1391" i="1"/>
  <c r="H1384" i="1"/>
  <c r="H1380" i="1"/>
  <c r="H1379" i="1"/>
  <c r="H1377" i="1"/>
  <c r="H1376" i="1"/>
  <c r="H1374" i="1"/>
  <c r="H1373" i="1"/>
  <c r="H1372" i="1"/>
  <c r="H1371" i="1"/>
  <c r="H1370" i="1"/>
  <c r="H1365" i="1"/>
  <c r="H1363" i="1"/>
  <c r="H1361" i="1"/>
  <c r="H1360" i="1"/>
  <c r="H1359" i="1"/>
  <c r="H1358" i="1"/>
  <c r="H1357" i="1"/>
  <c r="H1356" i="1"/>
  <c r="H1354" i="1"/>
  <c r="H1353" i="1"/>
  <c r="H1350" i="1"/>
  <c r="H1349" i="1"/>
  <c r="H1346" i="1"/>
  <c r="H1345" i="1"/>
  <c r="H1344" i="1"/>
  <c r="H1343" i="1"/>
  <c r="H1342" i="1"/>
  <c r="H1341" i="1"/>
  <c r="H1334" i="1"/>
  <c r="H1332" i="1"/>
  <c r="H1330" i="1"/>
  <c r="H1329" i="1"/>
  <c r="H1327" i="1"/>
  <c r="H1326" i="1"/>
  <c r="H1325" i="1"/>
  <c r="H1324" i="1"/>
  <c r="H1323" i="1"/>
  <c r="H1321" i="1"/>
  <c r="H1320" i="1"/>
  <c r="H1319" i="1"/>
  <c r="H1315" i="1"/>
  <c r="H1314" i="1"/>
  <c r="H1313" i="1"/>
  <c r="H1311" i="1"/>
  <c r="H1310" i="1"/>
  <c r="H1309" i="1"/>
  <c r="H1307" i="1"/>
  <c r="H1305" i="1"/>
  <c r="H1304" i="1"/>
  <c r="H1301" i="1"/>
  <c r="H1297" i="1"/>
  <c r="H1295" i="1"/>
  <c r="H1293" i="1"/>
  <c r="H1292" i="1"/>
  <c r="H1291" i="1"/>
  <c r="H1289" i="1"/>
  <c r="H1288" i="1"/>
  <c r="H1284" i="1"/>
  <c r="H1278" i="1"/>
  <c r="H1277" i="1"/>
  <c r="H1275" i="1"/>
  <c r="H1274" i="1"/>
  <c r="H1273" i="1"/>
  <c r="H1272" i="1"/>
  <c r="H1271" i="1"/>
  <c r="H1270" i="1"/>
  <c r="H1268" i="1"/>
  <c r="H1265" i="1"/>
  <c r="H1263" i="1"/>
  <c r="H1262" i="1"/>
  <c r="H1259" i="1"/>
  <c r="H1255" i="1"/>
  <c r="H1254" i="1"/>
  <c r="H1248" i="1"/>
  <c r="H1239" i="1"/>
  <c r="H1237" i="1"/>
  <c r="H1236" i="1"/>
  <c r="H1234" i="1"/>
  <c r="H1233" i="1"/>
  <c r="H1225" i="1"/>
  <c r="H1224" i="1"/>
  <c r="H1219" i="1"/>
  <c r="H1216" i="1"/>
  <c r="H1215" i="1"/>
  <c r="H1211" i="1"/>
  <c r="H1210" i="1"/>
  <c r="H1208" i="1"/>
  <c r="H1201" i="1"/>
  <c r="H1199" i="1"/>
  <c r="H1197" i="1"/>
  <c r="H1195" i="1"/>
  <c r="H1190" i="1"/>
  <c r="H1189" i="1"/>
  <c r="H1184" i="1"/>
  <c r="H1183" i="1"/>
  <c r="H1180" i="1"/>
  <c r="H1176" i="1"/>
  <c r="H1159" i="1"/>
  <c r="C1142" i="1"/>
  <c r="H1134" i="1"/>
  <c r="H1094" i="1"/>
  <c r="H1091" i="1"/>
  <c r="H1080" i="1"/>
  <c r="H1024" i="1"/>
  <c r="H1016" i="1"/>
  <c r="H1015" i="1"/>
  <c r="H1002" i="1"/>
  <c r="H1001" i="1"/>
  <c r="H981" i="1"/>
  <c r="H965" i="1"/>
  <c r="H955" i="1"/>
  <c r="H951" i="1"/>
  <c r="H949" i="1"/>
  <c r="H947" i="1"/>
  <c r="H848" i="1"/>
  <c r="H844" i="1"/>
  <c r="H815" i="1"/>
  <c r="H813" i="1"/>
  <c r="H754" i="1"/>
  <c r="H749" i="1"/>
  <c r="H727" i="1"/>
  <c r="H692" i="1"/>
  <c r="H690" i="1"/>
  <c r="H689" i="1"/>
  <c r="H688" i="1"/>
  <c r="H687" i="1"/>
  <c r="H683" i="1"/>
  <c r="H672" i="1"/>
  <c r="H661" i="1"/>
  <c r="H658" i="1"/>
  <c r="H650" i="1"/>
  <c r="H649" i="1"/>
  <c r="H634" i="1"/>
  <c r="H627" i="1"/>
  <c r="H610" i="1"/>
  <c r="H609" i="1"/>
  <c r="H606" i="1"/>
  <c r="H605" i="1"/>
  <c r="H603" i="1"/>
  <c r="H602" i="1"/>
  <c r="H600" i="1"/>
  <c r="H599" i="1"/>
  <c r="H598" i="1"/>
  <c r="H597" i="1"/>
  <c r="H481" i="1"/>
  <c r="H479" i="1"/>
  <c r="H477" i="1"/>
  <c r="H476" i="1"/>
  <c r="H473" i="1"/>
  <c r="H472" i="1"/>
  <c r="H471" i="1"/>
  <c r="H437" i="1"/>
  <c r="H431" i="1"/>
  <c r="H429" i="1"/>
  <c r="H390" i="1"/>
  <c r="H375" i="1"/>
  <c r="H371" i="1"/>
  <c r="H370" i="1"/>
  <c r="H367" i="1"/>
  <c r="H364" i="1"/>
  <c r="H363" i="1"/>
  <c r="H352" i="1"/>
  <c r="H294" i="1"/>
  <c r="H293" i="1"/>
  <c r="H292" i="1"/>
  <c r="H291" i="1"/>
  <c r="H289" i="1"/>
  <c r="H286" i="1"/>
  <c r="H285" i="1"/>
  <c r="H284" i="1"/>
  <c r="H283" i="1"/>
  <c r="H281" i="1"/>
  <c r="H265" i="1"/>
  <c r="H248" i="1"/>
  <c r="H200" i="1"/>
  <c r="H199" i="1"/>
  <c r="H146" i="1"/>
  <c r="H134" i="1"/>
  <c r="H132" i="1"/>
  <c r="H87" i="1"/>
  <c r="H59" i="1"/>
  <c r="H42" i="1"/>
  <c r="H37" i="1"/>
  <c r="H1142" i="1" l="1"/>
  <c r="H1400" i="1" s="1"/>
  <c r="H1948" i="1" s="1"/>
  <c r="H3198" i="1" s="1"/>
  <c r="D1401" i="1" l="1"/>
</calcChain>
</file>

<file path=xl/sharedStrings.xml><?xml version="1.0" encoding="utf-8"?>
<sst xmlns="http://schemas.openxmlformats.org/spreadsheetml/2006/main" count="14152" uniqueCount="6922">
  <si>
    <t>Koral</t>
  </si>
  <si>
    <t>Libris</t>
  </si>
  <si>
    <t>ID</t>
  </si>
  <si>
    <t>Kategori</t>
  </si>
  <si>
    <t>Författare/Utgiven av</t>
  </si>
  <si>
    <t>Titel</t>
  </si>
  <si>
    <t>Tryckår</t>
  </si>
  <si>
    <t>Pris</t>
  </si>
  <si>
    <t>Från</t>
  </si>
  <si>
    <t>Datum</t>
  </si>
  <si>
    <t>Övrigt</t>
  </si>
  <si>
    <t>Sånger</t>
  </si>
  <si>
    <t>Mina psalmböcker och annat psalmrelaterat</t>
  </si>
  <si>
    <t>Betty Ehrenborg-Posse</t>
  </si>
  <si>
    <t>och Söndagsskolans framväxt runt 1850-talet</t>
  </si>
  <si>
    <t>Syföreningarna 150 år</t>
  </si>
  <si>
    <t>om Lindesbergs kyrkliga syföreningar</t>
  </si>
  <si>
    <t>Resumé av psalmbokshistoria</t>
  </si>
  <si>
    <t>av framlidne Ruben Söderlund, Örnsköldsvik</t>
  </si>
  <si>
    <t>Tillkomsten av 1695 års psalmbok</t>
  </si>
  <si>
    <t>om Bengt Wahlström och avhandlingen 1951</t>
  </si>
  <si>
    <t>Bodellisterna och Swedberg</t>
  </si>
  <si>
    <t>om 1975 års nytryck av 1695 års psalmbok</t>
  </si>
  <si>
    <t>Bildgalleri</t>
  </si>
  <si>
    <t>från olika utställningar med samlingen</t>
  </si>
  <si>
    <t>Excelfil och PDF finns att hämta (113 sid)</t>
  </si>
  <si>
    <t>© Maria Lagerman</t>
  </si>
  <si>
    <t>www.gammelbo.se</t>
  </si>
  <si>
    <t>Registret innehåller 1024 egna + 43 lånade psalm- och koralböcker, 265 trycksaker/musiktryck med andliga sånger =1287 verk, 530 böcker om och kring psalmer (hymnologi) och 752+89 kända titlar som jag inte har. (17 juni 2018)</t>
  </si>
  <si>
    <t xml:space="preserve">Uppdaterad </t>
  </si>
  <si>
    <t>den 17 juni 2018</t>
  </si>
  <si>
    <t>www.psalmbok.se</t>
  </si>
  <si>
    <t>FA</t>
  </si>
  <si>
    <t>Koraltryck</t>
  </si>
  <si>
    <t>Frälsningsarmén. Sångsamling</t>
  </si>
  <si>
    <t>100 sånger med melodistämma och ackordbeteckningar (4:e uppl, 1:a före 1947)</t>
  </si>
  <si>
    <t>Gengåvan</t>
  </si>
  <si>
    <t>Koralhäfte</t>
  </si>
  <si>
    <t>Anders Frostenson, Harald Göransson. Hymnologiska institutet, Köpenhamn. 24 sid</t>
  </si>
  <si>
    <t>17 psalmer med koraler</t>
  </si>
  <si>
    <t>Antikvariat Lindberg &amp; Persson</t>
  </si>
  <si>
    <t>SvKy Diakonistyrelses bokförlag</t>
  </si>
  <si>
    <t>Psalmhäfte &gt; 15 cm</t>
  </si>
  <si>
    <t>Ekblad &amp; Co. 16:e uppl av Skrifter för folket ; Historier och berättelser mm. (se även Tjugofem urvalda från 1863)</t>
  </si>
  <si>
    <t>26 utvalda Andeliga sånger af Lars Linderot. (Vice Pastor och komminister i Tölo och Lindome församlingar)</t>
  </si>
  <si>
    <t>Antikvariat Hjorteds</t>
  </si>
  <si>
    <t>-</t>
  </si>
  <si>
    <t>SMF</t>
  </si>
  <si>
    <t>Psalmhäfte</t>
  </si>
  <si>
    <t>Missionsförbundets förlag (ny uppl 1948)</t>
  </si>
  <si>
    <t>30 Sånger för söndagsskolan 1945</t>
  </si>
  <si>
    <t>Storå MissFörs</t>
  </si>
  <si>
    <t>saknas</t>
  </si>
  <si>
    <t>Koralhäfte 20 cm</t>
  </si>
  <si>
    <t xml:space="preserve">Musikutskottet i Svenska Missionsförbundets sångarförbund. Gummesons boktryckeri AB </t>
  </si>
  <si>
    <t>50 Sånger och Psalmer</t>
  </si>
  <si>
    <t>Tradera Trulsen</t>
  </si>
  <si>
    <t>Koral A4</t>
  </si>
  <si>
    <t>Sven-Erik Bäck</t>
  </si>
  <si>
    <t>51 Kyrkovisor, I</t>
  </si>
  <si>
    <t>Karlstad Bibliotek</t>
  </si>
  <si>
    <t>Dansk</t>
  </si>
  <si>
    <t>Danska NB</t>
  </si>
  <si>
    <t>Nordisk Psalmbok</t>
  </si>
  <si>
    <t>Christlieb Suter och Niels Prahl</t>
  </si>
  <si>
    <t>Aandelige Psalmer og Vers</t>
  </si>
  <si>
    <t>Tradera Pixbo</t>
  </si>
  <si>
    <t xml:space="preserve">Kristliga ungdomsförbundets musikförlag. (Har inget häfte) </t>
  </si>
  <si>
    <t xml:space="preserve">Ahnfeldts sånger (Koral i nytryck, 200 sånger) </t>
  </si>
  <si>
    <t>UF</t>
  </si>
  <si>
    <t>Libris (1958)</t>
  </si>
  <si>
    <t>Psalmhäfte &gt;15 cm</t>
  </si>
  <si>
    <t>All-Kristen Offensiv</t>
  </si>
  <si>
    <t>All-Kristen Sång (88 sånger och 30 körer, 3:e upplagan)</t>
  </si>
  <si>
    <t>Söderlund</t>
  </si>
  <si>
    <t>All-Kristen Offensiv (en tidigare lånad 4:e uppl returnerad 2018)</t>
  </si>
  <si>
    <t>All-Kristen Sång (88 sånger och 30 körer, 4:e upplagan)</t>
  </si>
  <si>
    <t>okänt</t>
  </si>
  <si>
    <t>Musiktryck &gt;15 cm</t>
  </si>
  <si>
    <t>Filadelfia</t>
  </si>
  <si>
    <t>Allsång (4:e upplagan)</t>
  </si>
  <si>
    <t>uå</t>
  </si>
  <si>
    <t>Andrew L Skoog. Ur Gittit, sångtidning för körmusik. Minneapolis i Minnesota.</t>
  </si>
  <si>
    <t>Ancora ; samling af religiösa sånger med musik för blandade röster.</t>
  </si>
  <si>
    <t>Agneta Åhrberg</t>
  </si>
  <si>
    <t>Psalmbok</t>
  </si>
  <si>
    <t>Olof Kolmodin (6:e, 133 psalmer) (8:e kom 1783 enl PV), defekt</t>
  </si>
  <si>
    <t>Andelig Dufwo-Röst 1734 (1770) ; Eller en Gudelig Själs Enskiltdta Sång-Andakt … Men nu förbättrad, tilökt och uti detta beqwämliga format Sjette gången uplagd</t>
  </si>
  <si>
    <t>minns ej</t>
  </si>
  <si>
    <t>Minns ej</t>
  </si>
  <si>
    <t>Har bild 2006-04-18</t>
  </si>
  <si>
    <t>Olof Kolmodin (6:e, 133 psalmer) (8:e kom 1783 enl PV). Med Den Trogna Själens Gyldene Rökelse-Kar</t>
  </si>
  <si>
    <t>Olof Kolmodin (13:e, 133 psalmer)</t>
  </si>
  <si>
    <t>Andelig Dufwo-Röst 1734 (1825) ; med Rökelse-Kar (13:e uppl 1825)</t>
  </si>
  <si>
    <t>A. Bonnier, 349 sid. Kartonnerad. (Har dubb i skinnband)</t>
  </si>
  <si>
    <t>Andelig Sång-Bok ; vald samling af psalmer och religiösa poemer ur äldre och nyare svenska skalder</t>
  </si>
  <si>
    <t>Antikvariat Bodafors</t>
  </si>
  <si>
    <t>Av Bonnier, 131 nr. (finns på Karlskoga arb.museum) Rött skinnband.</t>
  </si>
  <si>
    <t>Antikvariat Faust</t>
  </si>
  <si>
    <t>EFS</t>
  </si>
  <si>
    <t>Libris (1869)</t>
  </si>
  <si>
    <t>"dels samlade, dels bearbetade samt utgifna af Oscar Ahnfelt"</t>
  </si>
  <si>
    <t>Andeliga sånger (1867). Sambindning av första häftet (27:e upplagan!) - åttonde häftet (3:e upplagan), 118 sånger</t>
  </si>
  <si>
    <t>Tradera ManjiSan</t>
  </si>
  <si>
    <t>Andeliga sånger (1871). Sambindning av första häftet (35:e upplagan!) - nionde häftet (8:e upplagan), 136 sånger</t>
  </si>
  <si>
    <t>Tradera Kilman</t>
  </si>
  <si>
    <t>Andeliga sånger (1873). Sambindning av första häftet (41:a upplagan!) - tionde häftet (5:e upplagan), 156 sånger</t>
  </si>
  <si>
    <t>Andeliga sånger (1874). Sambindning av första häftet (33:e upplagan!) - elfte häftet (1:a upplagan), 170 sånger</t>
  </si>
  <si>
    <t>Röste i Arbrå</t>
  </si>
  <si>
    <t>Andeliga sånger (1878). Sambindning av sjunde häftet (30:e upplagan!) - tolfte häftet (2:a upplagan), nr 80-200</t>
  </si>
  <si>
    <t>Andeliga sånger (1889). Ny Godtköppsupplaga, nr 1-200</t>
  </si>
  <si>
    <t>Tradera - Dorothee</t>
  </si>
  <si>
    <t>A. Svensson. C Forssels boktryckeri, Karlstad</t>
  </si>
  <si>
    <t>Andeliga sånger ; På begäran utgifna af</t>
  </si>
  <si>
    <t>Margareta Fredriksson Forshaga</t>
  </si>
  <si>
    <t>Karlstad</t>
  </si>
  <si>
    <t>Psalmbok &gt;15 cm</t>
  </si>
  <si>
    <t>Av kh och skribent Johan Michael Lindblad, (1817-1893), präst bl.a i Gränna  och Övedskloster i Skåne. Översatte många av H.A. Brorsons sånger. 1:a uppl 1848.</t>
  </si>
  <si>
    <t>Andeliga sånger ; tillegnade 'De stilla i landena' (med bibliska gåtor för barnen)</t>
  </si>
  <si>
    <t>Antikvariat Henning Hansen</t>
  </si>
  <si>
    <t>Av Paulus Gerhardt 1607-1676, 120 nr översatt av av N.I. Cervin-Stéenhoff. Tr. Lund (har 1 av 2 senare volym 1897)</t>
  </si>
  <si>
    <t>Andeliga Sånger av Paul Gerhardt, 1849</t>
  </si>
  <si>
    <t>Antikvariat Lyktan</t>
  </si>
  <si>
    <t>Lund</t>
  </si>
  <si>
    <t>Övers av Joh W Warholm (prost, KH i Amnehärad). (Saknar 2:a volym. Har 1:a utg 1849)</t>
  </si>
  <si>
    <t>Andeliga Sånger av Paul Gerhardt, 1897</t>
  </si>
  <si>
    <t>Hjulsjö 2006</t>
  </si>
  <si>
    <t xml:space="preserve">dels componerade och dels samlade af Oscar Ahnfelt. EFS, Sthlm. (Finns även 1866) </t>
  </si>
  <si>
    <t>Andeliga sånger bunden med Melodierna i sifferskrift till I-IV</t>
  </si>
  <si>
    <t>1850-1855</t>
  </si>
  <si>
    <t>Antikvariat Dahlia</t>
  </si>
  <si>
    <t>Samlade av B.E. [Betty Ehrenborg-Posse] (har del I-III utan sifferskrift)</t>
  </si>
  <si>
    <t>Andeliga sånger för barn ; Utgifne med musik för tre stämmor i sifferskrift. II häftet</t>
  </si>
  <si>
    <t>Centralantikvar.</t>
  </si>
  <si>
    <t>Betty Ehrenborg-Posse. (Saknar samma i sifferskrift, 128 sid)</t>
  </si>
  <si>
    <t>Andeliga sånger för barn ; Utgifne med musik för tre stämmor. I-III (I är 3:e uppl)</t>
  </si>
  <si>
    <t>1861, 1863, 1864</t>
  </si>
  <si>
    <t>Antiquaria</t>
  </si>
  <si>
    <t>2014-07 19</t>
  </si>
  <si>
    <t>Betty Ehrenborg-Posse (smst av tre delar) (har ej utgåva 1871)</t>
  </si>
  <si>
    <t>Andeliga sånger för barn med melodier i sifferskrift</t>
  </si>
  <si>
    <t>Kjell Grönberg</t>
  </si>
  <si>
    <t>dels komponerade, dels samlade och utgifna af Oscar Ahnfelt [Ahnfeldt] Har zifferskrift I-V, 1850</t>
  </si>
  <si>
    <t>Andeliga sånger med melodier i notskrift (3:e uppl)</t>
  </si>
  <si>
    <t>Tradera Bianca</t>
  </si>
  <si>
    <t>Lars Linderot (postumt) 4:e uppl (har ej 1815 och 2:a uppl 1829)</t>
  </si>
  <si>
    <t xml:space="preserve">Andeliga Sånger och tillfällighetswerser </t>
  </si>
  <si>
    <t>Tradera MickeSSK</t>
  </si>
  <si>
    <t>(sånger av Linderot bl.a.)</t>
  </si>
  <si>
    <t>Andelige Sånger af blandadt Innehåll</t>
  </si>
  <si>
    <t>1815 trol</t>
  </si>
  <si>
    <t>Sam Götefelt</t>
  </si>
  <si>
    <t>Redigerad av Bror-Lennart Engström, Torgny Erséus. (2:a uppl 1976)</t>
  </si>
  <si>
    <t>Andlig visa : studiebok</t>
  </si>
  <si>
    <t>J [ohan]. E [rik]. Norling, eget förlag. (1885-) 24 nr. Hudiksvalls Nyheter AB. Fiskare med mycket fattig uppväxt.</t>
  </si>
  <si>
    <t>Andliga sånger (1936)</t>
  </si>
  <si>
    <t>Gospelcenter</t>
  </si>
  <si>
    <t>Andliga sånger</t>
  </si>
  <si>
    <t>Psalmhäfte &lt;15 cm</t>
  </si>
  <si>
    <t>Okänd utgivare. 34 sånger med noter. 48 sidor. 105x155 cm. Svanbäcks Boktr AB. Omslag med sköterska, scout och ungdom.</t>
  </si>
  <si>
    <t>Andliga sånger (1940)</t>
  </si>
  <si>
    <t>1940-tal</t>
  </si>
  <si>
    <t>Tradera ÖBO-Åke</t>
  </si>
  <si>
    <t>Libris (1880-1883)</t>
  </si>
  <si>
    <t>2:a utök uppl. Samlade och utg. af A [Anders] Nilsson d.y. (1849-1912) (Häften 1-3 i Landskrona, 1880-83) (Tryck 1831 i Habo, 1867 i Chicago. 1920 3:e uppl. 195 nr, 124 sid. BV:s förlag, Norrmalms tryckeri, Sthlm.) Har inte 1863</t>
  </si>
  <si>
    <t>Andliga sånger (Nilsson 1898)</t>
  </si>
  <si>
    <t>Libris (1920)</t>
  </si>
  <si>
    <t>4:e utök uppl. Samlade och utg. af A. Nilsson (Häften 1-3 i Landskrona, 1880-83) (Har ej 3:e 1920)</t>
  </si>
  <si>
    <t>Andliga sånger (Nilsson 1923)</t>
  </si>
  <si>
    <t>Bibeltrogna vänners förlag</t>
  </si>
  <si>
    <t>"dels komponerade, dels samlade &amp; utgifna af Oscar Ahnfelt" (har äve3:e uppl, 1891)</t>
  </si>
  <si>
    <t>Andliga sånger ; Arrangerade och harmoniserade (5:e uppl. Musiktryck Nr 1-200, har psalmböckerna)</t>
  </si>
  <si>
    <t>Wågerman</t>
  </si>
  <si>
    <t>Saml. och utg. af Erik Nyström. Stockholm, P. Palmquists AB (1:a uppl 1877) (Har ett urval 1879)</t>
  </si>
  <si>
    <t>Andliga Sånger ; för ynglingaföreningar, söndagsskolor och bönemöten</t>
  </si>
  <si>
    <t>Örebro</t>
  </si>
  <si>
    <t>Örebro Missionsförenings förlag</t>
  </si>
  <si>
    <t>Andliga sånger ; Samlade och utgivna för bruk vid gudstjänst (253 sånger)</t>
  </si>
  <si>
    <t>Nora</t>
  </si>
  <si>
    <t>Ingebjörg Karlsson, Virsbo</t>
  </si>
  <si>
    <t>Kerstin Björk</t>
  </si>
  <si>
    <t>Lindesberg</t>
  </si>
  <si>
    <t>Örebro Missionsförenings förlag (Ny omarbetad, 525 sånger+35 körer) FIN!</t>
  </si>
  <si>
    <t>Andliga sånger ; Samlade och utgivna för bruk vid gudstjänst (525 sånger)</t>
  </si>
  <si>
    <t>Viker</t>
  </si>
  <si>
    <t>Örebro Missionsförenings förlag (Ny omarbetad, 525 sånger+35 körer)</t>
  </si>
  <si>
    <t>Örebro Missionsförenings förlag. (OBS Betania Bäckegruvan)</t>
  </si>
  <si>
    <t>Siri</t>
  </si>
  <si>
    <t>Evangeliipress</t>
  </si>
  <si>
    <t>Th. Strömberg</t>
  </si>
  <si>
    <t>Andliga sånger för den enskilda andakten, 1883</t>
  </si>
  <si>
    <t>Helsingfors Finska Missionssällskap/ Herman Rådberg (7:e uppl)</t>
  </si>
  <si>
    <t>Andliga sånger och psalmer 1900</t>
  </si>
  <si>
    <t>Agardhsgatan</t>
  </si>
  <si>
    <t>Utgifna af Söndagsskolföreningen, Örebro (Saknar Truvés 1877)</t>
  </si>
  <si>
    <t>Andliga sånger sjungna af Ira D. Sankey (4:e uppl)</t>
  </si>
  <si>
    <t>Artur Erikson sjunger för Er</t>
  </si>
  <si>
    <t>Borlänge</t>
  </si>
  <si>
    <t>Melodi-psalmbok 20 cm</t>
  </si>
  <si>
    <t>Samlade av Roberth Johansson ISBN 91-7317-009-7, http://www.solbri.se/</t>
  </si>
  <si>
    <t>Barnatro och Pärleport : ett urval av våra mest älskade andliga sånger (med berättelser om några sångers bakgrund, samt korta faktarutor om 21 sångförfattare)</t>
  </si>
  <si>
    <t>Proklama</t>
  </si>
  <si>
    <t>Libris (1918)</t>
  </si>
  <si>
    <t>Sv.FA (saknar Frälsningsarmén med samma titel 1944 och SvFA 1932, 139 sidor och 1918, 122 sid!)</t>
  </si>
  <si>
    <t>Barnens egen sångbok</t>
  </si>
  <si>
    <t>Mjöbäck</t>
  </si>
  <si>
    <t>Svenska Frälsningsarmén</t>
  </si>
  <si>
    <t xml:space="preserve">Tegnér, Alice </t>
  </si>
  <si>
    <t>Barnens Julsånger ; Kända julsånger och psalmer i lätt sättning</t>
  </si>
  <si>
    <t>Libris (1895)</t>
  </si>
  <si>
    <t>Blomqvist, Emanuelsson, Grytzell, Löfvén (troligen som 1895)</t>
  </si>
  <si>
    <t>Barnens nya sångbok ; äldre och nyare sånger för söndagsskolan</t>
  </si>
  <si>
    <t>Trad-Plutten</t>
  </si>
  <si>
    <t>P. Palmquists AB</t>
  </si>
  <si>
    <t>Joël Blomqvist</t>
  </si>
  <si>
    <t>Barnens Sabbatsklocka ; Sånger för Söndagsskola och hemmet (1:a &amp; 2:a saml)</t>
  </si>
  <si>
    <t>Jul Hammarlund, 148 sid</t>
  </si>
  <si>
    <t>Barnens sångbok ; en- och tvåstämmiga sånger, psalmer och öfningar</t>
  </si>
  <si>
    <t>Antikvariat BM Johansson</t>
  </si>
  <si>
    <t>Koral (nordisk)</t>
  </si>
  <si>
    <t>Helsingfors, SLEF &amp; Finlands Svenska Söndagsskolförbund (har tidigare koral)</t>
  </si>
  <si>
    <t>Barnens Sångbok ; Söndagsskolsånger, Notupplaga</t>
  </si>
  <si>
    <t>May-Britt Sjöbom</t>
  </si>
  <si>
    <t>Helsingfors</t>
  </si>
  <si>
    <t xml:space="preserve">Samlade och utgifna af Söndagsskollärare i Stockholm. (Har SLEF koralbok med samma titel) </t>
  </si>
  <si>
    <t>Barnens sångbok ; Äldre och nyare utvalda sånger (2:a uppl)</t>
  </si>
  <si>
    <t>Gefle</t>
  </si>
  <si>
    <t>Sånger från Trettondagstiden -Domsöndagen. Gummesons Bokförlag. (Har nr 1 med sånger från Advent till Tretondedag Jul.)</t>
  </si>
  <si>
    <t>Barnkörboken 2 ; sånger för kyrka, skola och hem i satser för 1-3 stämmig barnkör/ungdomskör/damkör med och utan instrument</t>
  </si>
  <si>
    <t>Tradera Fabula</t>
  </si>
  <si>
    <t xml:space="preserve">Gummesons Bokförlag, sånger från Advent till Tretondedag Jul. (Har nr 2) (1:a ca 1960, 5:e uppl kom 1967, 7:e 1970) </t>
  </si>
  <si>
    <t>Barnkörboken del 1 : Advent-trettondedag jul. Sånger för kyrka, skola och hem i satser för 1-3 stämmig barnkör (2: uppl)</t>
  </si>
  <si>
    <t>Bodafors</t>
  </si>
  <si>
    <t>Frälsningsarmén</t>
  </si>
  <si>
    <t>Barnsoldatens sångbok 1890</t>
  </si>
  <si>
    <t>Leanders V-ås</t>
  </si>
  <si>
    <t>Fribaptistsamfundets förlag i Orsa. Lindesberg 1917.  Oriel  Blombergs Nya  A.B</t>
  </si>
  <si>
    <t>Barnsånger för söndagsskolan och hemmet (2:a)</t>
  </si>
  <si>
    <t>Tradera Kalin45</t>
  </si>
  <si>
    <t>Fribaptisterna (har 1950 inkl musik, saknar 1913 med två upplagor)</t>
  </si>
  <si>
    <t>Barntoner ; Sånger för ssk. och hemmet</t>
  </si>
  <si>
    <t>Andreas Runeson</t>
  </si>
  <si>
    <t>Fribaptisterna</t>
  </si>
  <si>
    <t>Tradera Ramses Lindesberg</t>
  </si>
  <si>
    <t>Fribaptisterna (2:a uppl, har 1923 och "musik till…")</t>
  </si>
  <si>
    <t>E. G-n (Emil Gustavsson) Distrib av söndagsskolföreningen (Gav bort 1890 från Gränna)</t>
  </si>
  <si>
    <t>Betlehemsstjernan ; Andliga sånger utgivna av E. G-n (3:e omarb &amp; utökade uppl)</t>
  </si>
  <si>
    <t>Libris (1786)</t>
  </si>
  <si>
    <t>12 n:r av C. C. Sturms, (1740-1786) tysk präst i Hamburg och psalmförfattare.</t>
  </si>
  <si>
    <t>Betraktelser öfwer Jesu lidandes… och Samling af Utwalda Passions-Psalmer öfwersatta från Tyskan (2:a uppl)</t>
  </si>
  <si>
    <t>Glans antikvariat</t>
  </si>
  <si>
    <r>
      <rPr>
        <b/>
        <sz val="10"/>
        <color rgb="FF333300"/>
        <rFont val="Verdana"/>
        <family val="2"/>
      </rPr>
      <t>Psalmbok</t>
    </r>
    <r>
      <rPr>
        <sz val="10"/>
        <color rgb="FF333300"/>
        <rFont val="Verdana"/>
        <family val="2"/>
      </rPr>
      <t xml:space="preserve"> </t>
    </r>
  </si>
  <si>
    <t>Med sifferskrift för enstämmig sång</t>
  </si>
  <si>
    <t xml:space="preserve">Bibelspråk och sånger : hemmet och söndagsskolan tillegnade af B. E-g. </t>
  </si>
  <si>
    <t>Bibeltrogna Vänners sångbok 1937 (1:a uppl, 600 sånger)</t>
  </si>
  <si>
    <t>Libris (1953)</t>
  </si>
  <si>
    <t>Bibeltrogna Vänners sångbok 1937 (6:e uppl, 600 sånger)</t>
  </si>
  <si>
    <t>Bibeltrogna Vänners sångbok, tillägg nr 691-875 (har koralbok)</t>
  </si>
  <si>
    <t>Malmö</t>
  </si>
  <si>
    <t>Bihang till Sions Toner Manskvartetter, II</t>
  </si>
  <si>
    <t>Hjulsjö Lopp</t>
  </si>
  <si>
    <t>Libris (1827)</t>
  </si>
  <si>
    <t>Fresenii, Johan Philip</t>
  </si>
  <si>
    <t>Bihang till Skriftemåls och Kommunion-Bok i senare Delen, punkt 5, "Bihang af några uppbyggeliga Psalmer"</t>
  </si>
  <si>
    <t>RonnebyBrunn</t>
  </si>
  <si>
    <t>Billy Graham kampanj Göteborg</t>
  </si>
  <si>
    <t>Lindberg Olof, Södersten Axel (Red), SMF (även folkmusik. Komplement till Hymnarium 1913.) (Har inte 1:a uppl 1921 (samma antal sånger)</t>
  </si>
  <si>
    <t>Blandade kören : en samling sånger för blandad kör till bruk i församling skola och hem</t>
  </si>
  <si>
    <t>Tankstället</t>
  </si>
  <si>
    <t>SMF:s förlag</t>
  </si>
  <si>
    <t>Bönbok med psalmer</t>
  </si>
  <si>
    <t>Tillika några Andeliga Wisor och Rimstycken. Af Haquin Eneroth (1722-1774), com i Kungs-Barkarö</t>
  </si>
  <si>
    <t>Brinnande Böne-Offer eller Gudeliga Böner</t>
  </si>
  <si>
    <t>Psalmhäfte &gt;15</t>
  </si>
  <si>
    <t>Lindgren Emil, 35 sid (ej att förväxla med Liedgren) 2 sånger borta</t>
  </si>
  <si>
    <t>Brösttoner ; Sånger, hymner och psalmer</t>
  </si>
  <si>
    <t>Antikvariat Markheden</t>
  </si>
  <si>
    <t>3:a uppl, 100 nr, 2:a 1859</t>
  </si>
  <si>
    <t>Cancionale, eller kyrkopsalmer och andliga sånger ;  till bruk wid Bibelförklaringar och andaktsstunder</t>
  </si>
  <si>
    <t>Av Frikyrkliga studieförbundet, 105 nr. Psalm, visa, körer av sakral och profan art. (1:a uppl kom 1984. 93 nr kom 1997 )</t>
  </si>
  <si>
    <t>Cantarellen : 105 allsånger</t>
  </si>
  <si>
    <t>Antikv Alladessasaker</t>
  </si>
  <si>
    <t>Katolska kyrkan</t>
  </si>
  <si>
    <t>Cecilia 1902</t>
  </si>
  <si>
    <t>Lånad</t>
  </si>
  <si>
    <t>LÅN 2007 - Ullami</t>
  </si>
  <si>
    <t>Melodi-psalmbok &gt;15 cm</t>
  </si>
  <si>
    <t>Cecilia 2013</t>
  </si>
  <si>
    <t>Gåva S:t Lars förs i Uppsala</t>
  </si>
  <si>
    <t>Finland</t>
  </si>
  <si>
    <t>Libris (1823)</t>
  </si>
  <si>
    <t>Peder Håkansson Syréen (1776 - 1838), Blekinge, läste teologi, blev bokhandl. Karlskrona. Gjorde ej affärer med de som ej hade moralisk livssyn. En del långa sånger är av Syréen. Väl använd av många kolportörer. (Har ej Dillners melodier) Saknar 1823 &amp; 1826</t>
  </si>
  <si>
    <t>Christelig sång-bok</t>
  </si>
  <si>
    <t>Alfa</t>
  </si>
  <si>
    <t>Billy Graham. Compiled by Cliff Barrows. London &amp; Edinburgh</t>
  </si>
  <si>
    <t>Crusade Song book</t>
  </si>
  <si>
    <t>UFFO</t>
  </si>
  <si>
    <t>Libris (1928)</t>
  </si>
  <si>
    <t>Samlade, författade och utgifna af Fr Larsson och N.J. Schedin. Ljusdal. Eget förlag (ej att förväxla med Hultmans)</t>
  </si>
  <si>
    <t>Cymbalen - Sånger (2:a tillökade uppl)</t>
  </si>
  <si>
    <t>Libris (1885)</t>
  </si>
  <si>
    <t xml:space="preserve">Utgifna av J A Hultman (har Larsson/Schedin, men saknar 1885 och Musiknoter å 110+36 sidor) </t>
  </si>
  <si>
    <t>Cymbalen, Andliga sånger (4:e upplagan)</t>
  </si>
  <si>
    <t>Almquist &amp; Wiksells</t>
  </si>
  <si>
    <t xml:space="preserve">Dala-Harpan ; Psalterium Dalecarlicum </t>
  </si>
  <si>
    <t>Tradera Koalan</t>
  </si>
  <si>
    <t>Uppsala</t>
  </si>
  <si>
    <t>Svenska fornskriftssällskapet, Band 62:1, Gunnar Sjögren. Bibelöversättningarna av år 1536 I. Malmö/Uppsala 1956, opag (ca 180 s. faksimil) + 20 s. efterskrift.</t>
  </si>
  <si>
    <t>Dauidz psaltare 1536</t>
  </si>
  <si>
    <t>Davids Psalmer efter den reviderde Oversaettelse</t>
  </si>
  <si>
    <t>Tradera Peter</t>
  </si>
  <si>
    <t>Bibeln</t>
  </si>
  <si>
    <t>E.O. Sundström. Umeå</t>
  </si>
  <si>
    <t>Davids Psalmer med korta förklaringar till tjenst för enfaldiga christna</t>
  </si>
  <si>
    <t>Tradera Själevad</t>
  </si>
  <si>
    <t>Koral &gt;A4</t>
  </si>
  <si>
    <t xml:space="preserve">Blomqvist Joel. EFS Kvartoformat, 155 sid </t>
  </si>
  <si>
    <t>Davids psalmer med melodier för en eller flera röster med accompagnement af pianoforte eller orgelharmonium</t>
  </si>
  <si>
    <t>Ejnar Eklöf, John Gustafson, David Wikander och Waldemar Åhlén samt Uno Överström</t>
  </si>
  <si>
    <t>De ungas hymnarium (157 sånger)</t>
  </si>
  <si>
    <t>Bra&amp;Beg Öbro</t>
  </si>
  <si>
    <t>De Ungas kör ; Två och trestämmiga sånger</t>
  </si>
  <si>
    <t>Dansk psalmbok. Med Tillaeg från 1845 och Evangelier</t>
  </si>
  <si>
    <t>Den Danske "Evangelisk-christelig Psalmebog" ; til Brug ved Kirke og Huus-Andagt</t>
  </si>
  <si>
    <t>Gertrud Wendel</t>
  </si>
  <si>
    <t>Dansk psalmbok, Thomas D Kingo</t>
  </si>
  <si>
    <t>Den Danske "Forordnede Kirke-Psalmebog" 1733</t>
  </si>
  <si>
    <t>Tradera Terttu</t>
  </si>
  <si>
    <t>Dansk psalmbok</t>
  </si>
  <si>
    <t>Den Danske "Forordnede Kirke-Psalmebog" 1734</t>
  </si>
  <si>
    <t>Tradera Bellman</t>
  </si>
  <si>
    <t>Den Danske "Psalme-Bog eller en Samling af gamle og nye Psalmer" med Evangelier 1781</t>
  </si>
  <si>
    <t>Den Danske Salmebog 1988</t>
  </si>
  <si>
    <t>Axel Hellman</t>
  </si>
  <si>
    <t>Av J.P. Roos, Visby missionsbokhandel.</t>
  </si>
  <si>
    <t>Den frigjordes lof</t>
  </si>
  <si>
    <t>1969 års psalmkommitté. Försökshäfte (Del 2 under Hymnologi)</t>
  </si>
  <si>
    <t>Den signade dag : Gammal psalm blir ny. Del 1</t>
  </si>
  <si>
    <t>Libris (1890-1892)</t>
  </si>
  <si>
    <t>A[ugust] Andersson (inget samfund) (”Hästaugust”) Gavs ut 1864. 1886 var 97 nr, 160 sid, Karlshamn. Ny uppl. 1896 med 222 nr.</t>
  </si>
  <si>
    <t>Det glada budskapet (1885) 2:a häftet</t>
  </si>
  <si>
    <t>Agneta Åhrberg. Läsaren &amp; KG:s lista</t>
  </si>
  <si>
    <t>Det glada budskapet</t>
  </si>
  <si>
    <t>Det glada budskapet (1890)</t>
  </si>
  <si>
    <t>Libris (1940</t>
  </si>
  <si>
    <t>Hanna G Pegelow (5:e oför uppl)</t>
  </si>
  <si>
    <t>Dur och moll ; 168 tre- o fyrstämmiga sånger. Arrangerade o samlade av…</t>
  </si>
  <si>
    <t>Estnisk psalmbok</t>
  </si>
  <si>
    <t>Eestimaa rahwa Laulu-raamat</t>
  </si>
  <si>
    <t>Gåva av FH</t>
  </si>
  <si>
    <t>cirka 2007</t>
  </si>
  <si>
    <t>Gleerup, Lund (religiösa sånger nr 125-179)</t>
  </si>
  <si>
    <t>Eggelings sångbok för ungdomsskolor, läroverk och hem (5:e uppl)</t>
  </si>
  <si>
    <t>Umeanders</t>
  </si>
  <si>
    <t>Libris (1823 utan tillägg)</t>
  </si>
  <si>
    <t>Andlig text av Peter Topp (1727-1803 eller 1787-1869) med Bihang och 23 nr. andliga sånger av P.H. Syreén. (före 9:e utökade uppl som kom 1853).</t>
  </si>
  <si>
    <t>En ropande Röst i Öknen (1843)</t>
  </si>
  <si>
    <t>Libris (1853)</t>
  </si>
  <si>
    <t xml:space="preserve">Andlig text av Peter Topp (1727-1803) med Bihang och 37 nr. andliga sånger av P.H. Syreén. (14:e uppl) </t>
  </si>
  <si>
    <t>En ropande Röst i Öknen (1897)</t>
  </si>
  <si>
    <t>En sång ett folk ; Lovsång och bönekörer av Ylva Eggehorn</t>
  </si>
  <si>
    <t>Bromma</t>
  </si>
  <si>
    <t>Psambok &gt;15 cm</t>
  </si>
  <si>
    <t>2:a upplagan</t>
  </si>
  <si>
    <t>En sång om Skaparen ; Texter ur psaltaren med bilder från Bibelns länder</t>
  </si>
  <si>
    <t>Proklama Bok</t>
  </si>
  <si>
    <t>200 nr och 256 sid. 4:e omarb. uppl. (1:a uppl. 1912) Diakonianstaltens bokförråd (har koral 1920 med 188 nr)</t>
  </si>
  <si>
    <t>Ersta sångbok ; Sånger samlade för Ersta Diakonianstalt</t>
  </si>
  <si>
    <t>Antikvariat Göran B</t>
  </si>
  <si>
    <t>Jons Sofia och Svenska Odlingens Vänner i Estland. ISBN 978-9949-15-647-4</t>
  </si>
  <si>
    <t>Estlandsvenska folkliga koraler</t>
  </si>
  <si>
    <t>Tallinn Svenska Mikaeli förs</t>
  </si>
  <si>
    <t>Norsk</t>
  </si>
  <si>
    <t>NNB 1888</t>
  </si>
  <si>
    <t>Nordisk Psalmhäfte</t>
  </si>
  <si>
    <t>Norske missionsforbundets forlag (1888 har 144 sid)</t>
  </si>
  <si>
    <t>Evangeli basun for Sondagsskolen (4:e forogede)</t>
  </si>
  <si>
    <t>Brunskogarn</t>
  </si>
  <si>
    <t>Tagen ur band. Nørrebros Bogtrykkeri. (Dansk)</t>
  </si>
  <si>
    <t>Evangelie-Sange</t>
  </si>
  <si>
    <t>NNB 1886</t>
  </si>
  <si>
    <t xml:space="preserve">Utgifna af F. F-n [F. Franson]. Oversatte fra Svensk og Engelskt. (Norsk) (1883 är 186+64 sid 2:a uppl, 1888 är 463 sid 4:e uppl, 1889 338 sid, </t>
  </si>
  <si>
    <t>Evangelii Basun ; Andelige Sange (3:e uppl, 316 sånger)</t>
  </si>
  <si>
    <t>saknas NNB</t>
  </si>
  <si>
    <t>Evangelii Basun ; Tillaeg (317- sånger)</t>
  </si>
  <si>
    <t>ev 1887</t>
  </si>
  <si>
    <t>Redigerad av Gunnar Eriksson/Torgny Erséus. Frikyrkliga studieförbundet</t>
  </si>
  <si>
    <t>Evangelisk körmusik. Studiebok (106 sånger. 2:a uppl)</t>
  </si>
  <si>
    <t>Dansk psalmbok. E-L Missionsforenings forlag.</t>
  </si>
  <si>
    <t>Evangelisk Luthersk Sangbog</t>
  </si>
  <si>
    <t>Kyrkomötesled Alve Svensson</t>
  </si>
  <si>
    <t>Helge Borres Tryckeri, Göteborg</t>
  </si>
  <si>
    <t>Evangeliska Sånger</t>
  </si>
  <si>
    <t>Tradera-Jacki</t>
  </si>
  <si>
    <t>Svenska Missionsförbundet (se koral) Sammanställt ur Fridstoner och Frihetsklockan</t>
  </si>
  <si>
    <t>Evangeliska sånger 1929 (1929) ; En samling väckelse och uppbyggelsesånger för gudstjänstbruk (200 sånger)</t>
  </si>
  <si>
    <t>Löa Loppis</t>
  </si>
  <si>
    <t>Svenska Missionsförbundet</t>
  </si>
  <si>
    <t>Svenska Missionsförbundet. Sammanställt ur Fridstoner och Frihetsklockan</t>
  </si>
  <si>
    <t>Evangeliska sånger 1929 (1930) ; En samling väckelse och uppbyggelsesånger för gudstjänstbruk (2:a uppl, 200 sånger)</t>
  </si>
  <si>
    <t>Svenska Missionsförbundet (se koral)</t>
  </si>
  <si>
    <t>Evangeliska sånger 1929 (1930) ; En samling väckelse och uppbyggelsesånger för gudstjänstbruk (200 sånger)</t>
  </si>
  <si>
    <t>Tradera - Spångkärr</t>
  </si>
  <si>
    <t>Svenska Missionsförbundet. Sammanställt ur Fridstoner och Frihetsklockan. Ingelshyttan</t>
  </si>
  <si>
    <t>Evangeliska sånger 1929 (1936) ; En samling väckelse och uppbyggelsesånger för gudstjänstbruk (3:e uppl, 200 sånger)</t>
  </si>
  <si>
    <t>Evangeliska sånger 1929 (1936) ; En samling väckelse och uppbyggelsesånger för gudstjänstbruk (3:e uppl, 200 sånger). Del 1</t>
  </si>
  <si>
    <t>Evangeliska sånger 1929 (1946) ; En samling väckelse och uppbyggelsesånger för gudstjänstbruk, del 1 (200 sånger)</t>
  </si>
  <si>
    <t>Evangeliska sånger 1934, del 2 (200 sånger)</t>
  </si>
  <si>
    <t>Evangeliska toner (1936) : Andliga sånger till enskilt och offentligt bruk</t>
  </si>
  <si>
    <t>Örebro FriBapt</t>
  </si>
  <si>
    <t>Carl-Gustav Österling (1673-1732). Första delen 1724. "Österlings sånger"</t>
  </si>
  <si>
    <t>Evangeliske Läro- och Böne-Psalmer ; Eller Andelige Sånger Öfwer Alla Sön- Påsk- och Helgedags Evangelier Som hela Åhret igenom äro brukelige. Senare delen</t>
  </si>
  <si>
    <t>Wallin. Teckningar av Carl Thomsen Odense 1895 (ej Koral!)</t>
  </si>
  <si>
    <t>Fader vår ; Psalmen 262</t>
  </si>
  <si>
    <t>Psalmhäfte A4</t>
  </si>
  <si>
    <t>Fader wår med sånger och illustrationer för små barn</t>
  </si>
  <si>
    <t>[1875]</t>
  </si>
  <si>
    <t>Tradera - Parisnu</t>
  </si>
  <si>
    <t>Libris (1888)</t>
  </si>
  <si>
    <t>Samlade, dels öfversatta, omarbetade och utgifna af J.E. Johnson, pastor (flera melodier ur Zions Harpa och Cymbalen)</t>
  </si>
  <si>
    <t>FadersRösten ; Sånger til väckelse och uppbyggelse</t>
  </si>
  <si>
    <t>Frälsningsarméns Handelsdepartement</t>
  </si>
  <si>
    <t>Favoritsånger med musik, 14:e saml (2:a uppl)</t>
  </si>
  <si>
    <t>Tradera Ludde Lundström</t>
  </si>
  <si>
    <t>Favoritsånger med musik, 15:e saml</t>
  </si>
  <si>
    <t>Favoritsånger med musik, 26:e saml</t>
  </si>
  <si>
    <t>Melodi-psalmbok</t>
  </si>
  <si>
    <t>Sammanställda av Anders Lindström och Gunnar Ternhag. Verbum, 168 sid. Med hänvisningar till 1937 års psalmbok</t>
  </si>
  <si>
    <t>Folkliga koraler</t>
  </si>
  <si>
    <t>Sundsvalls</t>
  </si>
  <si>
    <t>Verbum</t>
  </si>
  <si>
    <t>Frelserarmeens hovedkvarter Oslo. Stämplad Brooklyn (första upplagan 1930 reviderad)</t>
  </si>
  <si>
    <t>Frelserarmeens sangbok. Til Ultån (4:e upplagan)</t>
  </si>
  <si>
    <t>35 sånger &amp; 114 körer. Norsk</t>
  </si>
  <si>
    <t>Frelsesarmeens Aarskongress 1903</t>
  </si>
  <si>
    <t>NNB 1895</t>
  </si>
  <si>
    <t xml:space="preserve">Kristiania </t>
  </si>
  <si>
    <t>Frelsesarmeens sangbog</t>
  </si>
  <si>
    <t>NNB</t>
  </si>
  <si>
    <t>Frelsesarmeens hovedkvarter Kristiania</t>
  </si>
  <si>
    <t>Frelsesarmeens Sange for det Norske Stabsmusikkorps 1892 (45 sånger)</t>
  </si>
  <si>
    <t>NNB 1892</t>
  </si>
  <si>
    <t>Frelsesarmeens Sange for det Norske Stabsmusikkorps 1894 (52 sånger)</t>
  </si>
  <si>
    <t>Utgifvna Af E[rik] J[akob] Ekman, Andra samlingen. Palmquists AB. (saknar del 2)</t>
  </si>
  <si>
    <t>Fridsbasunen ; Andeliga sånger med melodier i Notskrift (har psalmbok)</t>
  </si>
  <si>
    <t>Libris (1882)</t>
  </si>
  <si>
    <t>Utgifven Af E J Ekman, sterotyperad. Palmquists AB. Missionsförb. (saknar del 2)</t>
  </si>
  <si>
    <t>Fridsbasunen till Guds församlings uppbyggelse och Tjenst 1883 (har koral)</t>
  </si>
  <si>
    <t>Utgifven Af E J Ekman, sterotyperad. Palmquists AB. Missionsförb (finns från 1884=2 vol, 384 sid)</t>
  </si>
  <si>
    <t>Fridsbasunen till Guds församlings uppbyggelse och Tjenst 1883 (har koral, 3:e uppl)</t>
  </si>
  <si>
    <t>Fridsbasunen till Guds församlings uppbyggelse och Tjenst 1883 med 28 psalmer för Söndagsskolan (har koral)</t>
  </si>
  <si>
    <t>Kenny</t>
  </si>
  <si>
    <t>Libris (1910 text)</t>
  </si>
  <si>
    <t>The Swedish Baptist General Conference of America, Chicago, Ill. (Ev av Olof Bodien, G. Anr. Häggström och Olof Heden från USA 278 nr)</t>
  </si>
  <si>
    <t>Fridsröster - Sångbok för väckelsemöten, bönemöten, ungdoms-möten, söndagsskolan och hemmet</t>
  </si>
  <si>
    <t xml:space="preserve">1918 ev </t>
  </si>
  <si>
    <t>Wallins förlag av Erik Adolf Edgren, (1758-1921), Älvkarleby, organist vid Kyrkan vid Floragatan sthlm, flyttade till och dog i Amerika. Utgav även Gitarristen. (Saknar psalmbok 1886, 256 sid)</t>
  </si>
  <si>
    <t xml:space="preserve">Fridssånger : Musik till andliga sånger sjungna i kyrkan vid Floragatan, Stockholm </t>
  </si>
  <si>
    <t>Tradera Kloster</t>
  </si>
  <si>
    <t>SMF (1920 121 nr och 1923 141 nr)</t>
  </si>
  <si>
    <t>Fridstoner (1920) : Väckelse- och uppbyggelsesånger för gudstjänsbruk</t>
  </si>
  <si>
    <t>M Åhlstrand, Avesta</t>
  </si>
  <si>
    <t>SMF (ny upplaga, 155 sånger)</t>
  </si>
  <si>
    <t>Fridstoner (1926) : Väckelse- och uppbyggelsesånger för gudstjänsbruk</t>
  </si>
  <si>
    <t>Virsbo historiska arkiv &amp; Virsbo SMF</t>
  </si>
  <si>
    <t>Libris (1926, text)</t>
  </si>
  <si>
    <t>Joël Blomqvist (204 sånger)</t>
  </si>
  <si>
    <t>Fridstoner (1926) : Väckelse- och uppbyggelsesånger för gudstjänstbruk. Musik med text</t>
  </si>
  <si>
    <t>Libris (1882 FrT)</t>
  </si>
  <si>
    <t>Joël Blomqvist. Har 1920 och 1926</t>
  </si>
  <si>
    <t>Fridstoner (i sambindning med Sabbatsklockan 1882)</t>
  </si>
  <si>
    <t>se nedan</t>
  </si>
  <si>
    <t>Tradera Petrus</t>
  </si>
  <si>
    <t>Libris (1927)</t>
  </si>
  <si>
    <t>Sånger samlade och utgivna av Frank Mangs och Alex Olovsson. Sanningsvittnets förlag (saknar upplaga från Chicago - Tidning? - Libris)</t>
  </si>
  <si>
    <t>Frihetsklockan (4:e uppl)</t>
  </si>
  <si>
    <t>Danska NB saknas</t>
  </si>
  <si>
    <t>Se Dansk ordbok</t>
  </si>
  <si>
    <t>Fryde Raab [Fröjde-rop]</t>
  </si>
  <si>
    <t>&gt; 1909</t>
  </si>
  <si>
    <t>Libris (1917)</t>
  </si>
  <si>
    <t>Rundgren V o V J Ljunggren. Kyrkl förbundets förlag (om Mose och Lambsens visor. Har 3:e &amp; 4:e uppl)</t>
  </si>
  <si>
    <t>Från fädernas tid ; Ett bidrag till kännedomen om fromhetslivets historia i vår kyrka (1:a uppl)</t>
  </si>
  <si>
    <t>Rundgren V o V J Ljunggren. Kyrkl förbundets förlag (om Mose och Lambsens visor. Har 1: och 4:e uppl).</t>
  </si>
  <si>
    <t>Från fädernas tid ; Ett bidrag till kännedomen om fromhetslivets historia i vår kyrka (3:e rev upplagan)</t>
  </si>
  <si>
    <t>Libris (1980)</t>
  </si>
  <si>
    <t>Rundgren V o V J Ljunggren. Kyrkl förbundets förlag (om Mose och Lambsens visor. Har 1:a &amp; 3:e uppl)</t>
  </si>
  <si>
    <t>Från fädernas tid ; Ett bidrag till kännedomen om fromhetslivets historia i vår kyrka (4:e rev uppl)</t>
  </si>
  <si>
    <t>Libris (1897)</t>
  </si>
  <si>
    <t>Frälsningsarmén (har inte 1894)</t>
  </si>
  <si>
    <t>Frälsningsarméns Sångbok 1897 (1904 med 448 sånger)</t>
  </si>
  <si>
    <t>Frälsningsarméns Sångbok 1897 (1913 med 448 sånger)</t>
  </si>
  <si>
    <t>Frälsningsarméns Sångbok 1929 (1929, svart)</t>
  </si>
  <si>
    <t>FA-Linde Lilian Wahlqvist</t>
  </si>
  <si>
    <t>Svart</t>
  </si>
  <si>
    <t>Frälsningsarméns Sångbok 1929 (1933, skinn, tunn)</t>
  </si>
  <si>
    <t>Libris (1933)</t>
  </si>
  <si>
    <t>Frälsningsarméns Sångbok 1929 (1939, blå)</t>
  </si>
  <si>
    <t>1 av 6</t>
  </si>
  <si>
    <t>Frälsningsarméns Sångbok 1943</t>
  </si>
  <si>
    <t>Frälsningsarméns Sångbok 1943 (1942, skinnband)</t>
  </si>
  <si>
    <t>Myrorna Karlstad</t>
  </si>
  <si>
    <t>Libris (1945)</t>
  </si>
  <si>
    <t>Frälsningsarmén (Guldsmedshyttan)</t>
  </si>
  <si>
    <t>Frälsningsarméns Sångbok 1943 (1950, röd)</t>
  </si>
  <si>
    <t>Frälsningsarmén (ca 200 nya och 70 borttagna)</t>
  </si>
  <si>
    <t>Frälsningsarméns Sångbok 1959</t>
  </si>
  <si>
    <t>Frälsningsarméns Sångbok 1968</t>
  </si>
  <si>
    <t>Pingst Ludvika</t>
  </si>
  <si>
    <t>Frälsningsarmén. Anna Hannevik, kommendör och Sture Petersson musikredigering</t>
  </si>
  <si>
    <t>Frälsningsarméns Sångbok 1990</t>
  </si>
  <si>
    <t>Hjulsjö 2017</t>
  </si>
  <si>
    <t>Frälsningsarmén (saknar 1961)</t>
  </si>
  <si>
    <t>Frälsningsarméns Ungdomssånger 1910 ; Är någon glad, han sjunge</t>
  </si>
  <si>
    <t>Bokbörsen Per Englund (Läsaren)</t>
  </si>
  <si>
    <t>Frälsningsarméns Ungdomssånger 1924</t>
  </si>
  <si>
    <t>Jan-Erik Räf</t>
  </si>
  <si>
    <t>Frälsningsarméns Ungdomssånger 1936</t>
  </si>
  <si>
    <t>Frälsningssoldatens Strängaspel ; sånger med melodistämmor och gitarrackompanjemang ; första och andra samlingarna</t>
  </si>
  <si>
    <t>Frälsningssoldatens Strängaspel ; sånger med melodistämmor och gitarrackompanjemang ; första och andra samlingen</t>
  </si>
  <si>
    <t>Lima-Harry</t>
  </si>
  <si>
    <t>Frälsningsarmén (Otto Lundahl m.fl.)</t>
  </si>
  <si>
    <t>Frälsningssoldatens Sångbok 1894</t>
  </si>
  <si>
    <t>Libris (1952)</t>
  </si>
  <si>
    <t>Evangeliipress, Örebro (saknar 1959 &amp; 1970)</t>
  </si>
  <si>
    <t>Frälsningssånger 1952</t>
  </si>
  <si>
    <t xml:space="preserve">Storå MissFörs </t>
  </si>
  <si>
    <t>Evangeliipress, Örebro (saknar 1954, 1959 &amp; 1970)</t>
  </si>
  <si>
    <t>Evangeliska barnmissionen, Trollbäcken.</t>
  </si>
  <si>
    <t>Frälsningssånger för barn, del 1. Översättn från engelskan - Salvation songs for children, No 1.</t>
  </si>
  <si>
    <t>Frälsningsarmén (saknar ÖM:s 1933) (finns 45 häften, saknar 25-34)</t>
  </si>
  <si>
    <t>Frälsningstoner, 1-12  (inbundna)</t>
  </si>
  <si>
    <t>Gränna</t>
  </si>
  <si>
    <t>Frälsningstoner, 13-24 (inbundna, 1939-1941)</t>
  </si>
  <si>
    <t>Frälsningstoner, 35-44 (inbundna, 1946-1956)</t>
  </si>
  <si>
    <t>J. E. Nyberg (samlade författade och utgifna af)</t>
  </si>
  <si>
    <t>Främlingens Hemlandssånger</t>
  </si>
  <si>
    <t>Eksjö : Smålandstidn, 1917, 40 sid. Nytryck (Litet häfte med kristeliga sånger)</t>
  </si>
  <si>
    <t>Fröjderop / [Af] A. Lw</t>
  </si>
  <si>
    <t>Andaktsbok m psalmer &lt;15 cm</t>
  </si>
  <si>
    <t>Gustaf Malmberg (SvKy Diakonistyrelse) (se även Korum)</t>
  </si>
  <si>
    <t>Fältandaktsbok (med 94 psalmer)</t>
  </si>
  <si>
    <t xml:space="preserve"> ev FA-Linde</t>
  </si>
  <si>
    <t>SvKy Diakonistyrelse</t>
  </si>
  <si>
    <t>Libris (1918-1919)</t>
  </si>
  <si>
    <t>Frälsningsarmén, 32 sid (har 1921 och musik till 1919)</t>
  </si>
  <si>
    <t>Fälttågssånger 1917-1918</t>
  </si>
  <si>
    <t>Antikvariat Viktor Ampfer</t>
  </si>
  <si>
    <t>Frälsningsarmén. Har Fälttågssånger 1921 och  Krigsskolans Fälttågssånger 1939</t>
  </si>
  <si>
    <t>Fälttågssånger 1918-1919</t>
  </si>
  <si>
    <t>Libris (1924)</t>
  </si>
  <si>
    <t>Frälsningsarmén. (Har Krigsskolans Fälttågssånger 1923, 1939 och Fälttågssånger 1917-1918, 1918-1919)</t>
  </si>
  <si>
    <t>Fälttågssånger 1921</t>
  </si>
  <si>
    <t>Frälsningsarmén. (Har Krigsskolans Fälttågssånger 1921, 1939 och Fälttågssånger 1917-1918, 1918-1919)</t>
  </si>
  <si>
    <t>Fälttågssånger 1923</t>
  </si>
  <si>
    <t>Tradera-Peter</t>
  </si>
  <si>
    <t>Psalmhäfte 20 cm</t>
  </si>
  <si>
    <t>Frostenson Anders. 32 sid, häftad</t>
  </si>
  <si>
    <t>För hem och helgedom ; Psalmförsök</t>
  </si>
  <si>
    <t>Frostenson Anders</t>
  </si>
  <si>
    <t>Av KWS [Wilhelmina Söderström, 1845-1923, se äv Fribaptisternas Pilgrimstoner]</t>
  </si>
  <si>
    <t>För sabbatsstunder ; Psalmer och sånger anslutande sig till högmässotexterna för samtliga sön- och högtidsdagar under kyrkoåret</t>
  </si>
  <si>
    <t>ÖM, ett urval ur ”Andliga sånger”, grått häfte. 103 sånger</t>
  </si>
  <si>
    <t>För tält och kyrka (1940) : Sånger för evangeliska möten</t>
  </si>
  <si>
    <t>Tradera Mauritz</t>
  </si>
  <si>
    <t>Motala</t>
  </si>
  <si>
    <t>ÖM, ett urval ur ”Andliga sånger”,  (se även Sånger för tält och kyrka. Saknar HF:s 1941), 132 sånger</t>
  </si>
  <si>
    <t>För tält och kyrka (1956) : Sånger för evangeliska möten</t>
  </si>
  <si>
    <t>Libris (1889 HS)</t>
  </si>
  <si>
    <t>(Har Hjärtesånger 1895, saknar tillägg Nya förbundssånger 1892)</t>
  </si>
  <si>
    <t>Förbunds- och Hjärtesånger (defekt, Nr 6-181 och 1-260)</t>
  </si>
  <si>
    <t>Av ”Erik” (”Onkel Eric”) M. Bergquist (1855-1909), fotograf i Örebro. 1:a häft, 20 n:r. Del 2 1895 med 62 nr - totalt 202 n:r.</t>
  </si>
  <si>
    <t>Förbundssånger, Del II</t>
  </si>
  <si>
    <t>Helgelseförbundet (110 sånger)</t>
  </si>
  <si>
    <t>Förbundstoner ; Lilla - Separattryck ur Förbundstoner</t>
  </si>
  <si>
    <t>Libris (1911)</t>
  </si>
  <si>
    <t>Helgelseförbundet</t>
  </si>
  <si>
    <t>Förbundstoner 1911 (2:a uppl. Har Lilla Förbundstoner, separattryck, 1921)</t>
  </si>
  <si>
    <t>Helgelseförbundet, Sångbokskommittén, J. Sonesson</t>
  </si>
  <si>
    <t>Förbundstoner 1911 ; Musik med text</t>
  </si>
  <si>
    <t>Läsaren</t>
  </si>
  <si>
    <t>Helgelseförbundet (har 1911, Lilla FT &amp; urval i "Väckelse &amp; konferenssånger")</t>
  </si>
  <si>
    <t xml:space="preserve">Förbundstoner 1957 ; Sånger och psalmer till offentligt och enskilt bruk 1957 </t>
  </si>
  <si>
    <t>Antikvariat Little Sparrow</t>
  </si>
  <si>
    <t>Förbundstoner</t>
  </si>
  <si>
    <t>av Erik Eriksson (1879-1918), Vadstena, Fribaptistförb. (grundat 1870). Lundegårds tryckeri Motala. (saknar 3:e uppl från Uppsala med 160+41 sid)</t>
  </si>
  <si>
    <t>Förgät mig ej ; Sånger till Jesu ära, Själars frälsning och uppbyggelse</t>
  </si>
  <si>
    <t>Riksförbundet Kyrkans ungdom, Verbum, Älvsjö, 35 sid. Mats Johansson, Per Olsson, Lars Åberg</t>
  </si>
  <si>
    <t>Församlingsvisor. Del 1</t>
  </si>
  <si>
    <t>Riksförbundet Kyrkans ungdom, 46 sid. Curt Lindström, Bertil Murray, Hans Nyberg, Per Olsson, Lars Åberg</t>
  </si>
  <si>
    <t>Församlingsvisor. Del 2</t>
  </si>
  <si>
    <t>Libris (1979)</t>
  </si>
  <si>
    <t xml:space="preserve">Riksförbundet Kyrkans ungdom, Verbum, Älvsjö, 32 sid. Johan Denke, Curt Lindström, Hans Nyberg, Per Olsson, Lars Åberg, Bertil Murray. Omslag Martin Garlöv. </t>
  </si>
  <si>
    <t>Församlingsvisor. Del 3</t>
  </si>
  <si>
    <t>Av Johan Ludvig Runeberg (har 1880). Lindhs Boktryckeri Örebro.</t>
  </si>
  <si>
    <t>Förslag till Swensk Psalmbok för de evangeliskt-lutherska församlingarne i Storfurstendömet Finland</t>
  </si>
  <si>
    <t>Antikvariat Svens Boksamling</t>
  </si>
  <si>
    <t>Åbo. Ånyo reviderad 1879</t>
  </si>
  <si>
    <t>Antikvariat Nordbok</t>
  </si>
  <si>
    <t>67 nr av hovpred. Jör. J. Thomaes, ( - 1845), tryckt hos Cedergren i Christiansand. Först 16 sid. förord sedan en berättelse före alla 67 sånger.</t>
  </si>
  <si>
    <t>Försök till Religions-Sånger för Barn i förening med underwisningar utur Christi rena evangelium; utgifne af Jör. Jak. Thomæus. Sammanbunden med; Morgon- och Aftonoffer I Sånger</t>
  </si>
  <si>
    <t>Hjorted</t>
  </si>
  <si>
    <t>Koral smst</t>
  </si>
  <si>
    <t>Förteckning över musikalier (psalmurval i kyrkoåret, liturgisk musik, sångböcker, hymnologi mm)</t>
  </si>
  <si>
    <t>KH. J. Pettersson, (1923- ) Klövedal, Tjörn d.v.s. 1986 utrangerade  psalmer från 1937 års ps.bok. (senare Missionsprovinsen)</t>
  </si>
  <si>
    <t>Gamla Psalmer</t>
  </si>
  <si>
    <t>Antikvariat Fasetten</t>
  </si>
  <si>
    <t>Psalmbok Tysk</t>
  </si>
  <si>
    <t>Efter hans levnadstids utgång åter utgivna. 5:e upp, 2:a tryck. Stuttgart (har en översättning från 1849)</t>
  </si>
  <si>
    <t>Geistliche Lieder getreu nach der beisein Lebzeiten erschienenen Ausgabe wiederabgedrucht (Paul Gerhardts Andliga sånger)</t>
  </si>
  <si>
    <t>Nordisk Melodi-psalmbok</t>
  </si>
  <si>
    <t>På norska</t>
  </si>
  <si>
    <t>Gideonittenes sangbok ; Lovsang til Herren</t>
  </si>
  <si>
    <t>Musiktryck &lt;15 cm</t>
  </si>
  <si>
    <t>Frikyrkliga studieförbundet, moderna läsare</t>
  </si>
  <si>
    <t>Glad Ton</t>
  </si>
  <si>
    <t>Öskevik SMF</t>
  </si>
  <si>
    <t>Bengt Samuelsson, Nils Wallnäs. ISBN 91-7062-354-6</t>
  </si>
  <si>
    <t>Glädjens Herre : Visor, psalmer o sånger för skola o församling.</t>
  </si>
  <si>
    <t>4:e uppl, Bearbetad och tillökt af Naemi. Boktryckeri-Bolaget i Sköfde. 183 + VIII sid. 12.o</t>
  </si>
  <si>
    <t xml:space="preserve">Guds lof ; Andliga sånger samlade och utgifna af C. J. K-dt. </t>
  </si>
  <si>
    <t>Antikvariaat Hyltén Cavallius</t>
  </si>
  <si>
    <t>Östra Smålands missionsförenings sångbok. Herman Hesse (har inte 1931 med 715 nr)</t>
  </si>
  <si>
    <t>Guds lov 1959 : för enskilt och offentligt bruk (2:a uppl)</t>
  </si>
  <si>
    <t>Antikvariat Lyktan (Bertil Persson)</t>
  </si>
  <si>
    <t>Sånger vid Fria kristna riksmötet 1944. (Ekumeniskt arr av SMF)</t>
  </si>
  <si>
    <t>Guds ära vi sjunga…</t>
  </si>
  <si>
    <t>Melodipsalmbok &gt;15 cm</t>
  </si>
  <si>
    <t>Samlade, satta och utgifna af P. Benson, Minneapolis (gav ut Hemlandsklockan)</t>
  </si>
  <si>
    <t>Guitarr-Klangen N:o 1 och 2 ; en samling af lifliga sånger satta med ackompagnemang för guitarr</t>
  </si>
  <si>
    <t>1893 &amp; 1896</t>
  </si>
  <si>
    <t>J.W. Cappelens Antikvariat</t>
  </si>
  <si>
    <t>377 n:r samlade av Katarina Hammarman, Björkö, 305 sidor. Häftade. 2 volymer.</t>
  </si>
  <si>
    <t>Gå sjungande framåt, Del 1</t>
  </si>
  <si>
    <t>Redins antikvariat</t>
  </si>
  <si>
    <t>211 n:r samlade av Katarina Hammarman, Björkö, 176 sidor. Häftade. 2 volymer.</t>
  </si>
  <si>
    <t>Gå sjungande framåt, Del 2</t>
  </si>
  <si>
    <t>Nytt Liv, Gummesson och Libris. Redaktion: Berthil Paulson, Nils Kjellström, Hans-Lennart Raask ; Originalutskrift: Sten-Sture Zettergren</t>
  </si>
  <si>
    <t>Halleluja 1 (sång nr 1-92)</t>
  </si>
  <si>
    <t>Nytt Liv, Gummesson och Libris. Redaktion: Berthil Paulson, Nils Kjellström, Hans-Lennart Raask, Sten-Sture Zettergren</t>
  </si>
  <si>
    <t>Halleluja 2 (sång nr 93-201, + några ur 1:an)</t>
  </si>
  <si>
    <t>Nytt Liv, Gummesson och Libris</t>
  </si>
  <si>
    <t>Nytt Liv, Gummesson och Libris. Gunnar Ekermo, Berthil Paulson</t>
  </si>
  <si>
    <t>Halleluja 3 (sång nr 202-277 + några ur 1-2)</t>
  </si>
  <si>
    <t>Halleluja Körer (74 körer)</t>
  </si>
  <si>
    <t>af [Johan] Reinhold Nilsson (1867-1935)</t>
  </si>
  <si>
    <t>Harpan ; samlade och författade sånger med ackord för gitarrspelare jemte en lättfattig undervisning för nybörjare</t>
  </si>
  <si>
    <t>Eric Söderlund</t>
  </si>
  <si>
    <t>Samlede og udgifne af A. A-n. (Norsk bokmål) 1886 2:a uppl 61 sid</t>
  </si>
  <si>
    <t>Harpelegeren, eller Den ventende Pilegrim : Aandelige Sange (4:e forøgede)</t>
  </si>
  <si>
    <t>Kullgren, Olga (författare) Göteborg : Ev. Luth. missionsfören:s bokh. i komm. 126 sid. Religiös poesi. Skrev psalmer för Söndagsskolans sångbok</t>
  </si>
  <si>
    <t>Harpolek. Saml. 1 / af -én</t>
  </si>
  <si>
    <t>Lindgren &amp; Persson</t>
  </si>
  <si>
    <t>Andeliga sånger / saml. och utg. af K. F. Kaldén, Karlshamn. A. Fredrik Kaldén, (1863-1922) predikant, Småland. 1888 119 nr, 224 sid. 3:e uppl. Sista uppl. 1890.</t>
  </si>
  <si>
    <t>Harpoljud 1887 med tillägg 1892</t>
  </si>
  <si>
    <t>Tradera solskenet_2010</t>
  </si>
  <si>
    <t>Samlade och utgifna sånger af bröderna J. F. T[ori]n (1853-1914) &amp; P. N[ilsso]n Sala i maj. (saknar 1886 i 32:o utg i Sthlm hos D. Lund)</t>
  </si>
  <si>
    <t>Harpospel på vägen till det himmelska Zion (3:e tillökta och förbättrade upplagan)</t>
  </si>
  <si>
    <t>Libris (1932)</t>
  </si>
  <si>
    <t>Andliga sånger, en del författade, utg. av Carl Gustaf Östling. 7. uppl. 1932.-8.-9. uppl. 1933.-10. uppl. 1934</t>
  </si>
  <si>
    <t>Harposånger ; Sånger till Herrens lov</t>
  </si>
  <si>
    <t>efter 1932</t>
  </si>
  <si>
    <t>Libris (1935)</t>
  </si>
  <si>
    <t>efter 1934</t>
  </si>
  <si>
    <t>c:a 120 n:r 120 sid. sammanställd tydl. rent kommersiellt av Inger Wahlström av B. Wahlströms bokförlag.</t>
  </si>
  <si>
    <t>Helgens sånger och psalmer</t>
  </si>
  <si>
    <t>Jonas Rothof (Rothåf) (1670-1721). (1:a, 1726 = samma år som konventikelplakatet) Sångbok i "hallepietismens" anda. Gavs ut av änkan, första gången i Reval.</t>
  </si>
  <si>
    <t>Helgonens grönskande ben uti grafwen. Börjar med Mose &amp; Lambsens + Evangeliske Läro- och Böne-Psalmer (Defekt)</t>
  </si>
  <si>
    <t>Mkt</t>
  </si>
  <si>
    <t>Kalmar</t>
  </si>
  <si>
    <t>SvKy Diakonistyrelse. Melodistämmor efter musikbilagan till handbok för SvKy</t>
  </si>
  <si>
    <t>Helig och Inledningsantifonier</t>
  </si>
  <si>
    <t>Erlandssson Elis, 1966 Gummessons 59 sid</t>
  </si>
  <si>
    <t>Hemkomsten ; 26 psalmer och dikter</t>
  </si>
  <si>
    <t>Samlade och utgifna af P. Benson. Minneapolis (har del II, nr 426-731)</t>
  </si>
  <si>
    <t>Hemlandsklockan (1900) ; Andliga sånger för väckelse- och uppbyggelsemöten, söndagsskolan och hemmet</t>
  </si>
  <si>
    <t>Antikvariat Mysen Norge</t>
  </si>
  <si>
    <t>Benson P (utgiven i Amerika, Se även Guitarr-Klangen)</t>
  </si>
  <si>
    <t>Hemlandsklockan (1900, Nr 1-425)</t>
  </si>
  <si>
    <t>Hjulsjö 2015</t>
  </si>
  <si>
    <t>Hemlandsklockan (1907) ; Nr II (Nr 426-731)</t>
  </si>
  <si>
    <t>Samlade och utgifne af Swenska Lutherska Tryckföreningen. 2:a uppl, "Betydligt tillökt". 414 sånger</t>
  </si>
  <si>
    <t>Hemlandssånger (Aug 1881)</t>
  </si>
  <si>
    <t>Inger Tyberg</t>
  </si>
  <si>
    <t>Hemlandssånger</t>
  </si>
  <si>
    <r>
      <t>Utgifna af Augustana-synoden. Rock Island, Illionois. Lutheran Augustana Book Concern.</t>
    </r>
    <r>
      <rPr>
        <i/>
        <sz val="10"/>
        <color rgb="FF333300"/>
        <rFont val="Verdana"/>
        <family val="2"/>
      </rPr>
      <t xml:space="preserve"> </t>
    </r>
    <r>
      <rPr>
        <sz val="10"/>
        <color rgb="FF333300"/>
        <rFont val="Verdana"/>
        <family val="2"/>
      </rPr>
      <t>L.S. har 101 sånger av 500.</t>
    </r>
  </si>
  <si>
    <t>Hemlandssånger (Aug 1891)</t>
  </si>
  <si>
    <r>
      <t>Utgifna af Augustana-synoden sedan 1891. Nytryck 1954 Rock Island, Illionois</t>
    </r>
    <r>
      <rPr>
        <i/>
        <sz val="10"/>
        <color rgb="FF333300"/>
        <rFont val="Verdana"/>
        <family val="2"/>
      </rPr>
      <t xml:space="preserve"> (finns tidigare utgåva) </t>
    </r>
    <r>
      <rPr>
        <sz val="10"/>
        <color rgb="FF333300"/>
        <rFont val="Verdana"/>
        <family val="2"/>
      </rPr>
      <t>L.S. har 101 sånger av 500.</t>
    </r>
  </si>
  <si>
    <t>Hemlandssånger (Aug 1892)</t>
  </si>
  <si>
    <t xml:space="preserve">Nordisk Psalmbok </t>
  </si>
  <si>
    <t>Fria Missionens förlag, Missionsbokhandeln Helsingfors. Finländska Missionsförbundet</t>
  </si>
  <si>
    <t>Hemlandssånger ; Sånger och Psalmer</t>
  </si>
  <si>
    <t>Af K P + N F-én m fl författare, 114 nr. Sanningsvittnets förlag. (Vad betyder  initialerna?)</t>
  </si>
  <si>
    <t>Hemlandssånger 1879</t>
  </si>
  <si>
    <t>Hemlandssånger 1882</t>
  </si>
  <si>
    <t>Present av FH</t>
  </si>
  <si>
    <t>Chicago, Ill. : Engberg &amp; Holmbergs förl. (Saknar Libris fyrstämmiga versionen från 1880, 524 sid)</t>
  </si>
  <si>
    <t>Hemlandssånger, Ahnfelts sånger och Pilgrimssånger med tillägg fr nr 415-743</t>
  </si>
  <si>
    <t>Köpmanbro</t>
  </si>
  <si>
    <t>Förord av kh G. Edw Alfwegren. 
C.A.V. Lundholm förlag. (Har koral 1884)</t>
  </si>
  <si>
    <t>Hemlandstoner (1883) ; Andeliga sånger och psalmer till Guds församlings tjenst</t>
  </si>
  <si>
    <t>C.A.V. Lundholm förlag</t>
  </si>
  <si>
    <t>FriBapt Örebro</t>
  </si>
  <si>
    <t>Förord av kh G. Edw Alfwegren. 
C.A.V. Lundholm förlag. (Har koral 1884) Lyxinbindning</t>
  </si>
  <si>
    <t>C.A.V. Lundholm förlag. (Har psalmböcker 1883-1891)</t>
  </si>
  <si>
    <t>Hemlandstoner (1884) ; Andeliga sånger och psalmer arrangerade för sopran, alt, tenor och bas</t>
  </si>
  <si>
    <t>Libris (1890)</t>
  </si>
  <si>
    <t>Hemlandstoner (1889) ; Andeliga sånger och psalmer till Guds församlings tjenst</t>
  </si>
  <si>
    <t>Hemlandstoner (1891) ; Andeliga sånger och psalmer till Guds församlings tjenst (defekt, saknas nr 519-523)</t>
  </si>
  <si>
    <t>Metodister, Alliansmissionen, baptister, missionsförbundet, Örebromissionen. Libris (se melodipsalmbok, 1983)</t>
  </si>
  <si>
    <t>Herren Lever : nya psalmer och sånger (rev)</t>
  </si>
  <si>
    <t>Skjulte Skatters forlag, Oslo</t>
  </si>
  <si>
    <t>Herrens Veier ; for Herrens aere stor (bara nye sanger, 7:e forøkede utgave)</t>
  </si>
  <si>
    <t>Av Johan Qvirsfeld (1642-1686) i Sachen (möjligen skriven 1690) i maj -11. pris: 100.000:- ! (KG angav 1744) Aldeles ånyo förswenskadt af Olof Rönigk. Stockholm, tryckt och uplagd af J.G. Lange, 1790. 406 s.</t>
  </si>
  <si>
    <t>Himmelska örtegårds-sällskap, bestående uti XLI samtal, imellan Christum och en trogen själ, med bifogade dageliga morgon- och afton- samt bättrings- skriftermåls nattwards- och kyrkoböner.</t>
  </si>
  <si>
    <t>Forfattede og samlede af O.F. Berglund og O. Søderberg. M. Andersens Forlag, Laurvik (norsk) 1888 2:a uppl. Finns att ladda ner i Norge</t>
  </si>
  <si>
    <t>Hjemlandstoner eller Zions Frydesange paa Veien til det nye Jerusalem (4:e uppl)</t>
  </si>
  <si>
    <t>Libris (1892)</t>
  </si>
  <si>
    <t>Emil Gustafsson (260 sånger) (har koral och 5:e uppl 1895)</t>
  </si>
  <si>
    <t>Hjärtesånger 1894 (3:e uppl)</t>
  </si>
  <si>
    <t>Tradera Hæg</t>
  </si>
  <si>
    <t>Emil Gustafsson (260 sånger) (har koral och 3:e uppl 1894)</t>
  </si>
  <si>
    <t>Hjärtesånger 1895 (5:e uppl)</t>
  </si>
  <si>
    <t>Libris (1914)</t>
  </si>
  <si>
    <t>SMF, redigerade av Carl Bohlin (se även Blandade kören 1921)</t>
  </si>
  <si>
    <t>Hymnarium 1913</t>
  </si>
  <si>
    <t>Hymnarium 1913 (3:e uppl)</t>
  </si>
  <si>
    <t>SvKy Diakonistyrelse. U.L. Ullman och John Morén</t>
  </si>
  <si>
    <t>Hymnarium för svenska kyrkan. Förslag 1914</t>
  </si>
  <si>
    <t>Koralpsalm-bok</t>
  </si>
  <si>
    <t>Jesu Kristi Kyrka av Sista Dagars Heliga. (Mormonerna) 292 sånger. (Saknar 1968)</t>
  </si>
  <si>
    <t>Hymner</t>
  </si>
  <si>
    <t>Antikvariat Hyltén-Cavallius</t>
  </si>
  <si>
    <t>Med potpurri av Sven Benzein, 64 sid. Frälsningsarmén (har ej 1949 1:a upp)</t>
  </si>
  <si>
    <t>Högt skall sången brusa, 91 sånger (2:a uppl)</t>
  </si>
  <si>
    <t>Ankis böcker</t>
  </si>
  <si>
    <t>Israelmissionens förlag, 2:a uppl (6:e uppl kom 1930)</t>
  </si>
  <si>
    <t>Israelsmissionssånger</t>
  </si>
  <si>
    <t>Israelmissionens förlag</t>
  </si>
  <si>
    <t>Urval av Lydia Lithells sånger. ÖM:s förlag</t>
  </si>
  <si>
    <t>Jag har hört om en stad (43 sånger)</t>
  </si>
  <si>
    <t>Britt G. Hallqvist (liggande format)</t>
  </si>
  <si>
    <t>Jag vill sjunga en visa för Gud ; visbok för barn</t>
  </si>
  <si>
    <t>Antikvariat Erik Olsson</t>
  </si>
  <si>
    <t>Koral-psalmbok &lt;15 cm</t>
  </si>
  <si>
    <t>Med meterklasser och melodiregister. 2 danska psalmer. "Adopted by the twenty fifth general synod … 1956"</t>
  </si>
  <si>
    <t>Japansk psalmbok - Kokin Seikashu Hymns new and old</t>
  </si>
  <si>
    <t>efter 1956</t>
  </si>
  <si>
    <t>Birger Marmvik Oskarshamn</t>
  </si>
  <si>
    <t>Musiktryck</t>
  </si>
  <si>
    <t>Utgivna av Walter Eixon och Sam Gullberg (ej omslagssidor) Facklans förlag</t>
  </si>
  <si>
    <t>Jubel- och Hjärtetoner, Häfte 01 ; Speciella strängmusiksånger och solosånger (nr 1-28, 4:e uppl)</t>
  </si>
  <si>
    <t>?</t>
  </si>
  <si>
    <t>Utgivna av Walter Eixon och Sam Gullberg. Facklans förlag (10:e uppl)</t>
  </si>
  <si>
    <t>Jubel- och Hjärtetoner, Häfte 01-03 + nr 84-91, 92-117 ; Speciella strängmusiksånger och solosånger</t>
  </si>
  <si>
    <t>Olika</t>
  </si>
  <si>
    <t>Jubel- och Hjärtetoner, Häfte 02 ; Speciella strängmusiksånger och solosånger (nr 29-53, 2:a uppl)</t>
  </si>
  <si>
    <t>Utgivna av Walter Eixon och Sam Gullberg, Facklans förlag</t>
  </si>
  <si>
    <t>Jubel- och Hjärtetoner, Häfte 03 ; Speciella strängmusiksånger och solosånger (nr 54-83)</t>
  </si>
  <si>
    <t>Utgivna av Walter Erixon &amp; Sam Gullberg (Se även "Hjärtetoner - Nya andliga sånger") Harriers Bokförlag</t>
  </si>
  <si>
    <t>Jubel- och Hjärtetoner, Häfte 05 ; Speciella strängmusiksånger och solosånger (nr 137-160)</t>
  </si>
  <si>
    <t>Utgivna av Walter Erixon &amp; Sam Gullberg. Harriers Bokförlag</t>
  </si>
  <si>
    <t>Jubel- och Hjärtetoner, Häfte 06 ; Speciella strängmusiksånger och solosånger (nr 161-186)</t>
  </si>
  <si>
    <t>Utgivna av Walter Eixon och Sam Gullberg. Harriers Bokförlag (obs sångerna och sidorna "fel" nr)</t>
  </si>
  <si>
    <t>Jubel- och Hjärtetoner, Häfte 07 ; Speciella strängmusiksånger och solosånger (nr 197-214)</t>
  </si>
  <si>
    <t>Utgivna av Walter Erixon arr: Karl-Erik Svedlund. Filadelfia</t>
  </si>
  <si>
    <t>Jubel- och Hjärtetoner, Häfte 09 ; Speciella strängmusiksånger och solosånger (nr 230-242)</t>
  </si>
  <si>
    <t>Utgivna av Walter Erixon arr: Hartvig Sjörlin. Filadelfia</t>
  </si>
  <si>
    <t>Jubel- och Hjärtetoner, Häfte 11 ; Speciella strängmusiksånger och solosånger (nr 253-264)</t>
  </si>
  <si>
    <t>Samlade av Walter Erixon. Filadelfia</t>
  </si>
  <si>
    <t>Jubel- och Hjärtetoner, Häfte 13 ; Andliga sånger (nr 378-389)</t>
  </si>
  <si>
    <t>Utgivna av Walter Erixon. Filadelfia</t>
  </si>
  <si>
    <t>Jubel- och Hjärtetoner, Häfte 15 ; Andliga sånger (nr 399-410)</t>
  </si>
  <si>
    <t>Utgivna av Walter Erixon. Filadelfia (med reklam för häfte 13-17:s innehåll)</t>
  </si>
  <si>
    <t>Jubel- och Hjärtetoner, Häfte 17 ; Andliga sånger (nr 421-431)</t>
  </si>
  <si>
    <t>A.L. Skoog och J.A. Hultman</t>
  </si>
  <si>
    <t>Jubelklangen : andliga sånger</t>
  </si>
  <si>
    <t>1902 Chicago The Swedish M E Book Concern. 174 sånger</t>
  </si>
  <si>
    <t>Jubelsånger för evangeliska möten, söndagsskolan och hemmet</t>
  </si>
  <si>
    <t>Svenska och norska kyrkornas samiska råd. Verbum</t>
  </si>
  <si>
    <t>Julevsáme ; Sálmmaggirjje</t>
  </si>
  <si>
    <t>Valborg Mangs Mävak</t>
  </si>
  <si>
    <t>Kampanjteamet Bankeryd, Bertil &amp; Georg Davidsson och Stig Svensson (Har ej FA:s 1975 eller 1970 med 84 sånger)</t>
  </si>
  <si>
    <t>Kampanjsånger</t>
  </si>
  <si>
    <t>Mats J Svensson</t>
  </si>
  <si>
    <t>Samlade av Carl Otto Engström. 163 n:r. Örebro.</t>
  </si>
  <si>
    <t>Klangårets basun eller Sions harpa innehållande walda sånger af flera författare, i öfwerensstämmelse med Guds ord och wår Evangelisk-lutherska bekännelse</t>
  </si>
  <si>
    <t>Gåva av Miriam Boström</t>
  </si>
  <si>
    <t>Emilia Ahnfelt-Laurin (best 11/7)</t>
  </si>
  <si>
    <t>Klocktoner i hemmet</t>
  </si>
  <si>
    <t>3:e uppl. (Har Musik till Kom. Finns en utgåva tryckt 1940)</t>
  </si>
  <si>
    <t>Kom 1930 ; Ny följd Ungdoms och Väckelsesånger</t>
  </si>
  <si>
    <t>Baptister &amp; Örebromissionen (ett urval ur föreslagna nya psalmer till 1986:an)</t>
  </si>
  <si>
    <t>Konferenssånger</t>
  </si>
  <si>
    <t>Abr. Lundquists Musikförlag. Harald Fryklöf, lärare i Harmoni vid Kungl. Musikkonservatorium.</t>
  </si>
  <si>
    <t>Koralharmonisering ; Kyrkotonarterna</t>
  </si>
  <si>
    <t>af O. A. Ottander m. fl. I-VI (ev Bibeltrogna Vänner, jmfr Sjunger Herranom)</t>
  </si>
  <si>
    <t>Korsblomman ; Andliga sånger</t>
  </si>
  <si>
    <t>Tradera Rolf To</t>
  </si>
  <si>
    <t>Utg av Militärpastorn vid T4</t>
  </si>
  <si>
    <t xml:space="preserve">Korum </t>
  </si>
  <si>
    <t>Bengt Wallman, SvKy Diakonistyrelses förlag</t>
  </si>
  <si>
    <t>Korum. Psalmer, Bibelspråk vägledning för militärgudstjänst</t>
  </si>
  <si>
    <t>Tradera Thulin</t>
  </si>
  <si>
    <t>Frälsningsarmén. Har Fälttågssånger 1921 och Fälttågssånger 1917-1918, 1918-1919.</t>
  </si>
  <si>
    <t>Krigsskolans Fälttågssånger 1939</t>
  </si>
  <si>
    <t>Svenska Alliansmissionen (ersatte Kristen Sång 1943, har Kristen Lovsång 1976)</t>
  </si>
  <si>
    <t xml:space="preserve">Kristen Lovsång 1952 ; för enskilt och offentligt bruk </t>
  </si>
  <si>
    <t>Linköpings Stadsmission</t>
  </si>
  <si>
    <t>1954 inb stort format noter Alliansmissionens förlag 720 sid</t>
  </si>
  <si>
    <t>Kristen Lovsång 1954 ; musik och text för enskilt och offentligt bruk</t>
  </si>
  <si>
    <t>Svenska Alliansmissionen (guldsnitt)</t>
  </si>
  <si>
    <t>Kristen Lovsång 1976 ; för enskilt och offentligt bruk (5:e upplagen, 737 sånger)</t>
  </si>
  <si>
    <t>Nils Gunnar Lönngren, Sven Ohm. Westerbergs förlag (med Glädjens Herre) 44 sid</t>
  </si>
  <si>
    <t>Kristen sjunger</t>
  </si>
  <si>
    <t>Utgiven av David Hedegård senare Alliansmissionen (föregångar till Kristen Lovsång 1952, har 1949)</t>
  </si>
  <si>
    <t>Kristen sång 1943 : En samling sånger för gudstjänstbruk</t>
  </si>
  <si>
    <t xml:space="preserve">Bokbörsen Pär Nilsson </t>
  </si>
  <si>
    <t>Utgiven av Hedegård, Oskar David Leonard (SvAll - har 1943)</t>
  </si>
  <si>
    <t>Lars-Gunnar Jonsson, SvAll</t>
  </si>
  <si>
    <t>Libris (1954)</t>
  </si>
  <si>
    <t>Svenska Alliansmissionen (250 sånger)</t>
  </si>
  <si>
    <t>Kristen Ungdomssång</t>
  </si>
  <si>
    <t>Psalmbok A4</t>
  </si>
  <si>
    <t>Af C.D. af Wirsén. Teckningar av Jenny Nyström</t>
  </si>
  <si>
    <t>Kristna Högtids och Helgedagar : En samling sånger och psalmer</t>
  </si>
  <si>
    <t>Tradera - Pipu</t>
  </si>
  <si>
    <t>Kristus kallar Sveriges Ungdom : Särtryck ur Ungdomssång 1935</t>
  </si>
  <si>
    <t>Korstågsteam, Bromma (3:50)</t>
  </si>
  <si>
    <t>Kristus vandrar bland oss än ; Sångbok och bibeltexter för gudstjänstbruk</t>
  </si>
  <si>
    <t>Molkoms SMF</t>
  </si>
  <si>
    <t>Tidskriften Korståg, Falun (3:75)</t>
  </si>
  <si>
    <t>Kvartettsånger för manskör (ur Sionstoner)</t>
  </si>
  <si>
    <t>Johnsson, Victor, pastor &amp; Mellander, Oskar, musikdirektör. Gleerups Förlag.</t>
  </si>
  <si>
    <t>Kyrkklockan ; Fyrtio psalmer och sånger för andakten i hemmet</t>
  </si>
  <si>
    <t>Tomelilla</t>
  </si>
  <si>
    <t>Samlade och utgivna av Julius Wiberg, kantor och sångdirigent i Tyska kyrkan, Stockholm</t>
  </si>
  <si>
    <t>Kyrkosångarens album ; Andliga sånger, arier och duetter ur oratorier, messor och kantater</t>
  </si>
  <si>
    <t>Trol Agneta Åhrberg</t>
  </si>
  <si>
    <t>Axel Södersten och J. Olof Lindberg, SMF</t>
  </si>
  <si>
    <t>Körkompositioner ; Originalkompositioner och arrangemang för solo och körer till orgel och piano ävensom körer á capella</t>
  </si>
  <si>
    <t>Svenska missionsförbundet</t>
  </si>
  <si>
    <t>Revidert av stiftsprost Gustav Jensen. Antagen 1920 och 1924</t>
  </si>
  <si>
    <t>Landstads revidert og forøket Kirkesalmebok 1924, skolutgave med melodier</t>
  </si>
  <si>
    <t>Landstads reviderte Kirkesalmebok 1924</t>
  </si>
  <si>
    <t>Libris (Gleerups)</t>
  </si>
  <si>
    <t>Utom-nordisk Melodi-psalmbok</t>
  </si>
  <si>
    <t>Hannover 1952. (Finns ev från Gleerup 1952 samt 1970.)</t>
  </si>
  <si>
    <t>Laudamus ; Psalmbok för Lutherska världsförbundets generalförsamling</t>
  </si>
  <si>
    <t>Sångbok</t>
  </si>
  <si>
    <t>Lek och allvar ; sånger för barn. 10:e samlingen</t>
  </si>
  <si>
    <t>Lek och allvar ; sånger för barn. 13:e samlingen</t>
  </si>
  <si>
    <t>Lek och allvar ; sånger för barn. 23:e samlingen</t>
  </si>
  <si>
    <t>Gammelbo Loppis</t>
  </si>
  <si>
    <t>Filadelfia (nr 605-674) I blått plastomslag</t>
  </si>
  <si>
    <t>Levande sång ; komplement till Segertoner</t>
  </si>
  <si>
    <t>Lars-Göran Bessholt</t>
  </si>
  <si>
    <t>Wilhelm Ålander, Komminister, kontraktsprost (1850-1920). Avsedd för körledare i Skara stift. 42 sid</t>
  </si>
  <si>
    <t>Lilla Hymnboken ; Samling av lätta körsånger för kyrkoårets högtidsdagar</t>
  </si>
  <si>
    <t>Wilhelm Ålander, Komminister, kontraktsprost (1850-1920). "Örtofta kyrka"</t>
  </si>
  <si>
    <t xml:space="preserve">Lilla Hymnboken ; Text och Melodier till samtliga uti … intagna lätta körsånger för kyrkoårets större högtidsdagar (Skolupplaga) </t>
  </si>
  <si>
    <t>Anders Brunnstedt</t>
  </si>
  <si>
    <t>Korta språk och böner samt 19 nr. med melodier fr. psalmboken. (Har "Then Lille…" 1784)</t>
  </si>
  <si>
    <t>Lilla Kempis (1876) (4:e uppl)</t>
  </si>
  <si>
    <t>Tryckningskommitténs Förlagsexpedition</t>
  </si>
  <si>
    <t>Lilla Psalmisten ; sånger för söndagsskolan och hemmet (13:e uppl, har Musik till… 1911)</t>
  </si>
  <si>
    <t>Tradera Sarah</t>
  </si>
  <si>
    <t>B.-Ms Bokförlags AB</t>
  </si>
  <si>
    <t>Förslag utarb av C.J.N. Manby, Nykyrkliga bokförl. 192 + 127 sid. Generalförsamlingens Förlag</t>
  </si>
  <si>
    <t>Liturgi eller kyrkohandbok för Nya kyrkans svenska församling jämte tillägg till dess psalmbok</t>
  </si>
  <si>
    <t>Nya Kyrkan (159 sid)</t>
  </si>
  <si>
    <t>Liturgi och psalmbok för Nya kyrkans församling</t>
  </si>
  <si>
    <t>Nya Kyrkan. Jönköping, 48 sid</t>
  </si>
  <si>
    <t>Liturgi och psalmbok för Nya kyrkans samfund</t>
  </si>
  <si>
    <t>Gothia, Per Harling</t>
  </si>
  <si>
    <t>Livskraft ; 51 sånger och visor av Per Harling</t>
  </si>
  <si>
    <t>Libris
(nr 1-2)</t>
  </si>
  <si>
    <t>Fredrik Engelke (har ej sifferskrift 1874)</t>
  </si>
  <si>
    <t>Lofsånger och Andeliga wisor i nådene 1873, häfte 1-4 (96 sånger)</t>
  </si>
  <si>
    <t xml:space="preserve">Fredrik Engelke </t>
  </si>
  <si>
    <t>Fredrik Engelke, sterotyperad</t>
  </si>
  <si>
    <t>Lofsånger och Andeliga wisor i nådene 1875 (120 sånger)</t>
  </si>
  <si>
    <t>Lofsånger och Andeliga wisor i nådene 1876, ev häfte 1-4 (155 sånger)</t>
  </si>
  <si>
    <t>Fredrik Engelke</t>
  </si>
  <si>
    <t>Lofsånger och Andeliga wisor i nådene 1876, häfte 1-4 (155 sånger) + Sånger till Lammets lof, häfte 3 (84 sånger) sambindning. 1876</t>
  </si>
  <si>
    <t>Fredrik Engelke, sterotyperad. Dubblett utan försättsblad/tryckår</t>
  </si>
  <si>
    <t>Lofsånger och Andeliga wisor i nådene 1877 (155 sånger)</t>
  </si>
  <si>
    <t>50+5</t>
  </si>
  <si>
    <t>Tradera - Klienten + Viker</t>
  </si>
  <si>
    <t>2006-04-18 2007-09-02</t>
  </si>
  <si>
    <t>Lofsånger och Andeliga wisor i nådene 1877, ev häfte 1-4 (155 sånger)</t>
  </si>
  <si>
    <t>Adventisternas, Skandinaviska Förlagsexp, Sthlm</t>
  </si>
  <si>
    <t>Lova Hans Namn : Ett urval andliga sånger (ur den tredje reviderade upplagan)</t>
  </si>
  <si>
    <t>Sthlms Advent</t>
  </si>
  <si>
    <t>Adventisternas</t>
  </si>
  <si>
    <t>BV-förlag ISBN 91-7518-112-6</t>
  </si>
  <si>
    <t>Lova Herren</t>
  </si>
  <si>
    <t>Sola Fide - Tradera</t>
  </si>
  <si>
    <t>Missionssällskapet Bibeltrogna vänner, Hässleholms lutherska missionsförening, Nordöstra Skånes missionsförening</t>
  </si>
  <si>
    <t>Lova Herren ; Koralbok I och II</t>
  </si>
  <si>
    <t>Oscar Mannström, SvKy Diakonistyrelses förlag, 112 sid</t>
  </si>
  <si>
    <t>Lovoffer : Psalmer, sånger och bilder</t>
  </si>
  <si>
    <t>SvKy Diakonistyrelses förlag</t>
  </si>
  <si>
    <t>Melodi-psalmbok (Koral)</t>
  </si>
  <si>
    <t>David Media AB</t>
  </si>
  <si>
    <t>Lovsjung tillsammans</t>
  </si>
  <si>
    <t>Nypris</t>
  </si>
  <si>
    <t>Adventistsamfundet m.fl. samfund. Med texter för bön och läsning.</t>
  </si>
  <si>
    <t>Lovsjung vår Gud ; Tillägg till Psalmer &amp; Sånger</t>
  </si>
  <si>
    <t>Redins Antikvariat</t>
  </si>
  <si>
    <t>Evangeliipress, Örebro.</t>
  </si>
  <si>
    <t>Lovsånger och andliga visor ; de mest kända och populära sångerna ur Ludvig Gustafsons repertoar</t>
  </si>
  <si>
    <t>B.M. Johnson, Chicago, Ill</t>
  </si>
  <si>
    <t>Lovsångstoner</t>
  </si>
  <si>
    <t>före 1925</t>
  </si>
  <si>
    <t>Antikvariat Collinjensen</t>
  </si>
  <si>
    <t>Libris (1991)</t>
  </si>
  <si>
    <t>(nytryck av 1991) Med Cruigers trosbekännelse (jmfr 350 SvKy)</t>
  </si>
  <si>
    <t>Luthersk koralbok</t>
  </si>
  <si>
    <t>(nytryck av 1991)</t>
  </si>
  <si>
    <t>Luthersk Psalmbok</t>
  </si>
  <si>
    <t>Samlade av Carl Norborg. SvKy Diakonistyrelses förlag. 387 sid</t>
  </si>
  <si>
    <t>Luthersk psalmskatt : Psalmer och sånger från skilda tider. 2 volymer sambundna</t>
  </si>
  <si>
    <t>1928-1929</t>
  </si>
  <si>
    <t>Låt aldrig Lovsången tystna</t>
  </si>
  <si>
    <t>Libris (1915)</t>
  </si>
  <si>
    <t>En samling gamla välkända sånger från äldre och nyare sångsamlingar. Svenska Missionsförbundet</t>
  </si>
  <si>
    <t>Låtom oss sjunga! Ungdoms- och väckelsesånger (2:a uppl)</t>
  </si>
  <si>
    <t>Låtom oss sjunga! Ungdoms- och väckelsesånger (7:e uppl)</t>
  </si>
  <si>
    <t>Svenska Missionsförbundets ungdom</t>
  </si>
  <si>
    <t>Lägersånger</t>
  </si>
  <si>
    <t>Mats Paulsson, sångsamling (pocket) ISBN 91-32-00112-6</t>
  </si>
  <si>
    <t>Läsarsånger från mormors tid</t>
  </si>
  <si>
    <t>Sv.ky diakoninämnd, Sv.Ky missionsstyrelse, Sv.Ky sjömansvårdsstyrelse, Lutherhjälpen</t>
  </si>
  <si>
    <t>Medmänniska ; Psalmer om kärlek och tjänst</t>
  </si>
  <si>
    <t>Tradera Ronny Nilsson</t>
  </si>
  <si>
    <t>Samlet og udgivet af De danske baptisters litteraturkomite</t>
  </si>
  <si>
    <t>Melodibog til Søndagsskolesangbog ; for baptisternas søndagsskoler</t>
  </si>
  <si>
    <t>Melodibog til Søndagsskolesangbog ; for baptisternas søndagsskoler med Tillæg</t>
  </si>
  <si>
    <t>1925/1944</t>
  </si>
  <si>
    <t>C.A.V Lundholms förlag (Har nr 1-236)</t>
  </si>
  <si>
    <t>Melodier i sifferskrift arrangerade för en eller flera röster till Sånger till Lammets lof (3:e uppl, nr 1-176)</t>
  </si>
  <si>
    <t>2:a saml 1863. 205 + 88 n:r. (Har ej 1874)</t>
  </si>
  <si>
    <t>Melodier i Sifferskrift till Pilgrims-Sånger på wägen till det himmelska Sion</t>
  </si>
  <si>
    <t>LÅN av FH</t>
  </si>
  <si>
    <t>Utgivne ved V. Bielefeldt (danska)</t>
  </si>
  <si>
    <t>Melodier til Psalmbog for Kirke og Hjem (15 oplag)</t>
  </si>
  <si>
    <t>FH har</t>
  </si>
  <si>
    <t>Libris (1893)</t>
  </si>
  <si>
    <t>Nya Bokförlags AB (har ej 1893)</t>
  </si>
  <si>
    <t>Melodier till Metodist-episkopalkyrkans psalmbok</t>
  </si>
  <si>
    <t>Nya Bokförlags AB</t>
  </si>
  <si>
    <t>Koral &gt;15 cm</t>
  </si>
  <si>
    <t>Nya Kyrkans svenska församling i Stockholm. Med alla psalmer och gudstjänstordningar</t>
  </si>
  <si>
    <t>Melodier till Nya Kyrkans psalmbok</t>
  </si>
  <si>
    <t>Joël Blomqvist. EFS</t>
  </si>
  <si>
    <t>Melodier till ord ur Bibeln ; för en eller flera röster</t>
  </si>
  <si>
    <t>Samlade av B[ernhard] Wadström. EFS förlag</t>
  </si>
  <si>
    <t>Melodier till Pilgrimsharpan (2:a uppl utökad)</t>
  </si>
  <si>
    <t>Helsingfors, Lutherska Evangeliföreningens i Finland förlag</t>
  </si>
  <si>
    <t>Melodier till Sionsharpan och Barnens Sångbok</t>
  </si>
  <si>
    <t>Helsingfors (blandade sånger med skrivstilstext)</t>
  </si>
  <si>
    <t>Melodier till Sjung!</t>
  </si>
  <si>
    <t>Metodisternas Nya Bokförlags-AB (har psalmbok 1926)</t>
  </si>
  <si>
    <t>Melodier till Sånger för barngudstjänster och söndagsskolor</t>
  </si>
  <si>
    <t>Libris (1893 text)</t>
  </si>
  <si>
    <t>J.M. Eriksons förlag. (Textupplaga 1890 och 1893 med 108 sid.)</t>
  </si>
  <si>
    <t>Melodier till Sånger för söndagsskolor och barngudstjenster</t>
  </si>
  <si>
    <t>Rijzende Zon</t>
  </si>
  <si>
    <t>Redigerat av E Lundgren (1860-1937). Nya Bokförlags AB, (243 sånger, 304 sid) bl. a nationalsången, nr. 107 av Carl J. Andersson. (saknar 1:a utg 1905)</t>
  </si>
  <si>
    <t>Melodier till sånger för ungdomsföreningar samt böne- och väckelsemöten i kyrka, skola och hem</t>
  </si>
  <si>
    <t>Fred. Pira för sopran, alt, tenor och bas. Med bihang och tillägg (198 sånger) (har ej sifferskrift 1865)</t>
  </si>
  <si>
    <t xml:space="preserve">Melodier till Truvés sånger ; Sånger för söndagsskolan och hemmet </t>
  </si>
  <si>
    <t>Tradera Fronken</t>
  </si>
  <si>
    <t>Triangelförlaget. Ny upplaga</t>
  </si>
  <si>
    <t>Melodierna till Psalm och visa ; Samling av andliga sånger och psalmer samt fosterländska och lyriska sånger</t>
  </si>
  <si>
    <t>Mera allsång (2:a upplagan, 29 sånger)</t>
  </si>
  <si>
    <t>Verbum. Harald Göransson, Hans-Åke Månsson</t>
  </si>
  <si>
    <t>Mera tillsammans ; visor, låtar och spirituals</t>
  </si>
  <si>
    <t>Metodistkyrkans förlag</t>
  </si>
  <si>
    <t>Metodist-Episkopal-kyrkans Psalmbok, 1892 ; Svenska</t>
  </si>
  <si>
    <t>Tradera</t>
  </si>
  <si>
    <t>Metodistkyrkans förlag (petit)</t>
  </si>
  <si>
    <t>Fått av Fredrik</t>
  </si>
  <si>
    <t>Metodist-Episkopal-kyrkans Psalmbok, 1919 reviderad upplaga</t>
  </si>
  <si>
    <t>Metodist-Episkopal-kyrkans Psalmbok, 1930 reviderad upplaga</t>
  </si>
  <si>
    <t>Metodistkyrkans Psalmbok, 1951 års edition</t>
  </si>
  <si>
    <t>Filadelfia &amp; Normans förlag</t>
  </si>
  <si>
    <t>Min sångbok. Nr 1, 4, 6, 8 och 9</t>
  </si>
  <si>
    <t>3+3+0</t>
  </si>
  <si>
    <t>UF + Gengåvan + nr 6 Hjulsjö 2015</t>
  </si>
  <si>
    <t>2006-04-18, 2008-12-30, 2015-07-11</t>
  </si>
  <si>
    <t>Samlade av Miriam Pethrus-Peterson (till faderns 70-årsdag)</t>
  </si>
  <si>
    <t>Mina Sånger ; Lewi Pethrus</t>
  </si>
  <si>
    <t>Forshaga Nedgården</t>
  </si>
  <si>
    <t>Musiktryck i ringpärm. Filadelfia (saknar samma titel från Libris 2008)</t>
  </si>
  <si>
    <t>Minns du sången : önskesånger ur den andliga sångskatten</t>
  </si>
  <si>
    <t>Studentmissionsföreningen i Uppsala (stereotyperad), 112 sid (men 109 enl Libris). Natanael Beskow var ordförande i den kommitté som ställde samman boken. (Har inte 1888, 176 sid)</t>
  </si>
  <si>
    <t>Missionssånger</t>
  </si>
  <si>
    <t>Tradera Simpan</t>
  </si>
  <si>
    <t>Filadelfia. Allan Törnberg (marmorerat snitt)</t>
  </si>
  <si>
    <t>Mitt hjärtas melodi 1956</t>
  </si>
  <si>
    <t>Allan Törnberg</t>
  </si>
  <si>
    <t>Filadelfia. Allan Törnberg</t>
  </si>
  <si>
    <t>Mitt hjärtas Melodi 1964</t>
  </si>
  <si>
    <t>SvKy Diakonistyrelse, samfundet Pro Fide et Christianisimo</t>
  </si>
  <si>
    <t>Morgonvisor och aftonpsalmer ur Andelig Dufvoröst</t>
  </si>
  <si>
    <t>Hemsjö</t>
  </si>
  <si>
    <t>Samlade och utgifna af Vera Mandellöf och Eskil Renfors, Ekenäs på eget förlag</t>
  </si>
  <si>
    <t>Morgonväkten ; Andliga sånger 1904</t>
  </si>
  <si>
    <t>Sen 1743 ingår C.G. Österlings sånger (1673-1732). Han satt fånge i Ryssland gm kriget</t>
  </si>
  <si>
    <t>Mose och Lambsens visor med Evangeliske Läro- och Böne-psalmer (1743)</t>
  </si>
  <si>
    <t>Sen 1743 ingår C.G. Österlings sånger (1673-1732). Han satt fånge i Ryssland gm kriget.  (Sednare delen)</t>
  </si>
  <si>
    <t>Mose och Lambsens visor med Evangeliske Läro- och Böne-psalmer (1823)</t>
  </si>
  <si>
    <t>Örebro N. M. Lindhs Boktryckeri.  Exemplaret kostar tjugu Sh. Banco (se samb "Helgonens…") 4:e uppl då Lybecker omtalas som utgivare (har 3:e uppl 1823 men inte 1724 osv)</t>
  </si>
  <si>
    <t>Mose och lambsens wisor med Evangeliske Läro- och Böne-psalmer (1839)</t>
  </si>
  <si>
    <t>Tradera - B Oskar</t>
  </si>
  <si>
    <t>Sen 1743 ingår C.G. Österlings sånger (1673-1732). Han satt fånge i Ryssland gm kriget.</t>
  </si>
  <si>
    <t>Mose och lambsens wisor med Evangeliske Läro- och Böne-psalmer (1841)</t>
  </si>
  <si>
    <t>Sen 1743 ingår C.G. Österlings sånger (1673-1732). Han satt fånge i Ryssland gm kriget. (OBS kladdig!)</t>
  </si>
  <si>
    <t>Libris (1846)</t>
  </si>
  <si>
    <t>Georg Lybecker, född i Ljusnarsberg (sen utgåva, se samb "Helgonens…"), Westervik</t>
  </si>
  <si>
    <t>Mose och lambsens wisor med Evangeliske Läro- och Böne-psalmer (1850) samt Ytterligare tillökning</t>
  </si>
  <si>
    <t>Utgiven strax innan Konventikelplakatet upphävdes 1858.</t>
  </si>
  <si>
    <t>Mose och Lambsens visor med Evangeliske Läro- och Böne-psalmer (1856)</t>
  </si>
  <si>
    <t>Lars Risberg</t>
  </si>
  <si>
    <t>Ida Granqvist, EFS (saknar Gud vill det) Ljusgrönt ill omsl. 60 s</t>
  </si>
  <si>
    <t>Mot seger : Missionssånger</t>
  </si>
  <si>
    <t>Antikvariat Claes Olofsson</t>
  </si>
  <si>
    <t>ÖM (445 sid - 253 sånger med noter. Har annan 1931 med 156 sid)</t>
  </si>
  <si>
    <t>Musik till Andliga sånger ; Samlade och utgivna för bruk vid gudstjänst</t>
  </si>
  <si>
    <t>Arr av Oscar W Berggren, utgivna av A. Nilsson (Har hans psalmbok 1898 och 1923)</t>
  </si>
  <si>
    <t>Musik till Andliga sånger 1931 (156 sid - 195 sånger med noter)</t>
  </si>
  <si>
    <t>Musik till Andliga sånger 1935 (894 sid - 525 sånger med noter, 3:e uppl)</t>
  </si>
  <si>
    <t>Musik till Bibeltrogna vänners sångbok 1980 ; Koralbokstillägg nr 691-875 (har psalmbok)</t>
  </si>
  <si>
    <t>65 sid. Diakonianstaltens bokförråd</t>
  </si>
  <si>
    <t>Musik till Ersta sångbok, tillägg</t>
  </si>
  <si>
    <t>(försättsblad bortrivet)</t>
  </si>
  <si>
    <t>Musik till Frihetsklockan</t>
  </si>
  <si>
    <t>Libris (1907)</t>
  </si>
  <si>
    <t>Gavs ut till 1897 års psalmbok (har supplement 1930 till 1927)</t>
  </si>
  <si>
    <t>Musik till Frälsningsarméns sångbok 1907 (420 sånger)</t>
  </si>
  <si>
    <t>Libris (1898)</t>
  </si>
  <si>
    <t>af Eric (= Eric Mauritz Bergquist). Dels i fyrstämmiga, dels för soloröst med ackompagnement (2:ne häften á 1,50) (har inte 2:a uppl 1898 228 sid)</t>
  </si>
  <si>
    <t>Musik till Förbundssånger</t>
  </si>
  <si>
    <t>af Eric (= Eric Mauritz Bergquist)</t>
  </si>
  <si>
    <t>Emil Gustafsson (260 sånger) (har textbok)</t>
  </si>
  <si>
    <t>Musik till Hjärtesånger 1895 ; Eko från landsbygden</t>
  </si>
  <si>
    <t>Libris (text)</t>
  </si>
  <si>
    <t>De Ungas Förbund (DUF), EFS. (Saknar textuppl 1943 1:a, 1950 2:a)</t>
  </si>
  <si>
    <t>Musik till Juniortoner 1943</t>
  </si>
  <si>
    <t>Gube</t>
  </si>
  <si>
    <t>Musik till Kom 1930 ; Ny följd Ungdoms- och väckelsesånger</t>
  </si>
  <si>
    <t>Musik till Kom 1930 ; Ny följd Ungdoms- och väckelsesånger (2:a uppl)</t>
  </si>
  <si>
    <t>Redigerad av Hedegård, Oskar David Leonard (SvAll)</t>
  </si>
  <si>
    <t>Musik till Kristen sång ; En samling sånger för gudstjänstbruk till väckelse och uppbyggelse</t>
  </si>
  <si>
    <t>Antikvariat Gunnar Schön</t>
  </si>
  <si>
    <t>Musik till Lilla Psalmisten, sånger för söndagsskolan och hemmet ; Arrangerade för sopran, alt, tenor och bas (har psalmbok 1923)</t>
  </si>
  <si>
    <t>Göran Andersson Ö-vik</t>
  </si>
  <si>
    <t>EFS.  Svenska, Norska, Danska. Föregicks av Nordisk psalm och sång från 1925</t>
  </si>
  <si>
    <t>Musik till Nordisk sång ; Kristlig sångbok för Norden</t>
  </si>
  <si>
    <t>Antikvariat BraPol</t>
  </si>
  <si>
    <t>B-Ms förlag (baptister)</t>
  </si>
  <si>
    <t>Musik till Nya Väckelse och lovsånger</t>
  </si>
  <si>
    <t>Antikvariat Bengt Bergenbrant</t>
  </si>
  <si>
    <t>Baptistsamfundet och Örebromissionen, notskrift: Märta Westerdahl</t>
  </si>
  <si>
    <t>Musik till Psalm och sång 1966 (har psalmbok)</t>
  </si>
  <si>
    <t>Deje – AG</t>
  </si>
  <si>
    <t>Johan Dillner. 112 sid</t>
  </si>
  <si>
    <t>Musik till Psalmer och sånger av Johan Dillner jämte brödraförsamlingens i Böhmen och Mähren nattvardsberedelse och mässa</t>
  </si>
  <si>
    <t>Bokbörsen Axel</t>
  </si>
  <si>
    <t>Sällskapet Svenska Baptistmissionens Tryckningskommitté</t>
  </si>
  <si>
    <t>Musik till Psalmisten 1904, 1:a upplagan</t>
  </si>
  <si>
    <t>Libris (1:a)</t>
  </si>
  <si>
    <t>Musik till Psalmisten 1904, 2:a upplagan</t>
  </si>
  <si>
    <t>Tradera Hakro</t>
  </si>
  <si>
    <t>Sångbokskommitté 1923-1928. Tillhört Maj Wimmersjö, i kartong</t>
  </si>
  <si>
    <t>Musik till Psalmisten 1928</t>
  </si>
  <si>
    <t>Tradera -  boiek</t>
  </si>
  <si>
    <t>B-Ms Bokförlag (har psalmbok 1922)</t>
  </si>
  <si>
    <t>Musik till Samlingstoner 1919 ; Sånger för ungdoms- och väckelsemöten (2:a upplagan)</t>
  </si>
  <si>
    <t>Filadelfia (452 sånger)</t>
  </si>
  <si>
    <t>Musik till Segertoner 1930 (från 1936. Har lånad psalmbok)</t>
  </si>
  <si>
    <t>Eva Båld ev</t>
  </si>
  <si>
    <t>Musik till Segertoner 1930 (från 1949. Har lånad psalmbok)</t>
  </si>
  <si>
    <t>Filadelfia (alternativa melodier troligen)</t>
  </si>
  <si>
    <t>Musik till Segertoner 1930 ; Supplement</t>
  </si>
  <si>
    <t>Lewi Pethrus, Förlaget Filadelfia</t>
  </si>
  <si>
    <t>Musik till Segertoner 1961 (ny utökad och omarbetad upplaga)</t>
  </si>
  <si>
    <t>LÅN 2006 - Andin</t>
  </si>
  <si>
    <t>Förlaget Filadelfia</t>
  </si>
  <si>
    <r>
      <t>Filadelfia, Lewi Pethrus (604 sånger)</t>
    </r>
    <r>
      <rPr>
        <i/>
        <u/>
        <sz val="10"/>
        <color rgb="FF333300"/>
        <rFont val="Verdana"/>
        <family val="2"/>
      </rPr>
      <t xml:space="preserve"> "Lindor Lindéns"</t>
    </r>
  </si>
  <si>
    <t>Deje</t>
  </si>
  <si>
    <t>EFS (1:a uppl, 322 sid)</t>
  </si>
  <si>
    <t>Musik till Sionstoner 1889 (har psalmbok och 103 "Valda sånger…")</t>
  </si>
  <si>
    <t>EFS (2:a uppl, 208 sid)</t>
  </si>
  <si>
    <t>EFS (13:e uppl kom 1921)</t>
  </si>
  <si>
    <t>Musik till Sionstoner 1889+1906 (har psalmbok och 103 "Valda sånger…")</t>
  </si>
  <si>
    <t>Musik till Sionstoner 1936 (har psalmbok &amp; tidigare bihang)</t>
  </si>
  <si>
    <t>Musik till Sionstoner 1972</t>
  </si>
  <si>
    <t>SvKy Diakonistyrelse. (Ersatte Kyrklig sång. Har psalmbok)</t>
  </si>
  <si>
    <t>Musik till Sjungom 1943</t>
  </si>
  <si>
    <t>Libris (1905)</t>
  </si>
  <si>
    <t xml:space="preserve">av Eric, "förbundssångernas författare" (= Eric Mauritz Bergquist) </t>
  </si>
  <si>
    <t>Musik till Solskenet (112 sånger)</t>
  </si>
  <si>
    <t>af Eric (= Eric Mauritz Bergquist) och J. Sonesson, Ungdomsstjärnans förlag</t>
  </si>
  <si>
    <t>Musik till Solskenet ; Nya Förbundssånger (har psalmboken 1905)</t>
  </si>
  <si>
    <t>EFS (350 sånger - har sångbok 1882)</t>
  </si>
  <si>
    <t>Musik till Stockholms söndagsskolförenings sångbok 1910 (Ny tillökad, 2:a uppl) 2 ex</t>
  </si>
  <si>
    <t>Tradera Antikkulan &amp; Falmarkshed</t>
  </si>
  <si>
    <t>2007-07-24
2008-01-02</t>
  </si>
  <si>
    <t>Frälsningsarmén (har 1885 men saknar resten)</t>
  </si>
  <si>
    <t>Musik till Strids-Sånger 1887</t>
  </si>
  <si>
    <t>Svenska Missionsförbundet, EFS (+bok 1915)</t>
  </si>
  <si>
    <t>Musik till Svensk Söndagsskolsångbok 1910 ; till bruk för skolor och vid barngudstjänster (1:a uppl)</t>
  </si>
  <si>
    <t>Baptister, Metodister, SMF, EFS, Sv Alliansmissionen (+bok)</t>
  </si>
  <si>
    <t>Musik till Svensk Söndagsskolsångbok 1929, till hem, skolor och barngudstjänster (1:a uppl)</t>
  </si>
  <si>
    <t>Libris (1945 text)</t>
  </si>
  <si>
    <t>Frikyrkliga samarbetskommittén</t>
  </si>
  <si>
    <t>Musik till Sångboken Gemenskap</t>
  </si>
  <si>
    <t>30 + 0</t>
  </si>
  <si>
    <t xml:space="preserve"> Söderlund</t>
  </si>
  <si>
    <t>Filadelfia red.: Karl-Erik Svedlund, N. Folke Sällberg, Hartvig Sjörin</t>
  </si>
  <si>
    <t>Musik till Sånger för tält och väckelsemöten (nr 171-232)</t>
  </si>
  <si>
    <t xml:space="preserve">Filadelfia </t>
  </si>
  <si>
    <t>Svenska Missionsförbundet (1910 kom 10:e uppl)</t>
  </si>
  <si>
    <t>Musik till Sånger och Psalmer 1894 (6:e uppl, har psalmboken)</t>
  </si>
  <si>
    <t>Svenska Missionsförbundet (788 psalmer)</t>
  </si>
  <si>
    <t>Musik till Sånger och Psalmer 1950 (har psalmboken)</t>
  </si>
  <si>
    <t>Koral  </t>
  </si>
  <si>
    <t>Palmquist. Med orgelnoter, 188 sid (har psalmbok 1932 med 200 sånger)</t>
  </si>
  <si>
    <t>Musik till sånger samlade för Diakonianstalten (Ersta)</t>
  </si>
  <si>
    <t>Samlade och redigerade av Einar Ekberg &amp; Emil Peterson. Filadelfia. (Saknar 1928)</t>
  </si>
  <si>
    <t>Musik till Söndagsskolans Segertoner 1946 (250 sånger)</t>
  </si>
  <si>
    <t>Musik till Söndagsskolans Segertoner</t>
  </si>
  <si>
    <t>Musik till Söndagsskolans Segertoner 1956 (har lånad + egen psalmbok)</t>
  </si>
  <si>
    <t>Libris (1901 text)</t>
  </si>
  <si>
    <t>Samlade av Conrad Adolf Björkman arrangerade av J. Sonesson. 1902 nr 1-102 + musikhäfte 86-102 och 103-122 (i Frövi finns 1913)</t>
  </si>
  <si>
    <t>Musik till Ungdomsstjärnan (1902) ; Andliga sånger för ungdom och barn</t>
  </si>
  <si>
    <t xml:space="preserve">Samlade av Conrad Adolf Björkman arrangerade av J. Sonesson </t>
  </si>
  <si>
    <t>Samlade av Conrad Adolf Björkman arrangerade av J. Sonesson (nr 1-203) (har Ungdomsstj…1902)</t>
  </si>
  <si>
    <t>Musik till Ungdomsstjärnan (1906) ; Andliga sånger för ungdom</t>
  </si>
  <si>
    <t>Tradera Antikkulan</t>
  </si>
  <si>
    <t>Musik till Ungdomsstjärnan (1913) ; Andliga sånger för ungdom och barn (07:e uppl)</t>
  </si>
  <si>
    <t>Koral NY</t>
  </si>
  <si>
    <t>Musik till Ungdomsstjärnan (1925) ; Andliga sånger för ungdom och barn (13:e uppl)</t>
  </si>
  <si>
    <r>
      <t xml:space="preserve">Verbum, Kyrkliga Centralförlaget, utgiven i samarbete med SvKy centralråd, söndagsskolnämnden </t>
    </r>
    <r>
      <rPr>
        <i/>
        <sz val="10"/>
        <color rgb="FF333300"/>
        <rFont val="Verdana"/>
        <family val="2"/>
      </rPr>
      <t>(har melodipsalmbok)</t>
    </r>
  </si>
  <si>
    <t>Musikbilaga till Kyrkovisor</t>
  </si>
  <si>
    <t>Giggi</t>
  </si>
  <si>
    <t>Musikbilaga till Kyrkovisor för barn</t>
  </si>
  <si>
    <t xml:space="preserve">UF &amp; Tradera </t>
  </si>
  <si>
    <t>Libris (1950 text)</t>
  </si>
  <si>
    <t>Fribaptisterna (har 1923 och 1950) Noter i pianostämma för 19 sånger, 24 sidor</t>
  </si>
  <si>
    <t>Musikhäfte till Barntoner ; Sånger för ssk. och hemmet</t>
  </si>
  <si>
    <t>Antikvariat House of Estelle</t>
  </si>
  <si>
    <t>Pettersson, P. A. (författare). Uppsala : Edquist, 1870. Svenska 6 och 77 s.</t>
  </si>
  <si>
    <t>Nittio sånger, 1-, 2- och 3-stämmiga i sifferskrift för folkskolan utgifna</t>
  </si>
  <si>
    <t>Röda rummet</t>
  </si>
  <si>
    <t>Libris (1536)</t>
  </si>
  <si>
    <t>Faksimil</t>
  </si>
  <si>
    <t>Nogle nye Psalmer oc Lofsange som icke till form ere udgangne paa Danske medt een Correcht oc forbedering paa then Store Sangbog som er trycht y Rostock medt Ludowich Dyetz, 1536</t>
  </si>
  <si>
    <r>
      <t xml:space="preserve">Sveriges evangeliska student och gymnasierörelse </t>
    </r>
    <r>
      <rPr>
        <i/>
        <sz val="10"/>
        <color rgb="FF333300"/>
        <rFont val="Verdana"/>
        <family val="2"/>
      </rPr>
      <t xml:space="preserve">(melodi) </t>
    </r>
    <r>
      <rPr>
        <sz val="10"/>
        <color rgb="FF333300"/>
        <rFont val="Verdana"/>
        <family val="2"/>
      </rPr>
      <t>(saknar 1933, 1929, 1925)</t>
    </r>
  </si>
  <si>
    <t>Nordisk sång : Kristlig sångbok för Norden (6:e omarbetade upplagan)</t>
  </si>
  <si>
    <t>Av Lärarinnornas Missionsförening (LMF), 229 sid</t>
  </si>
  <si>
    <t>Nordisk sångbok</t>
  </si>
  <si>
    <t>Nu sjunger vi ; Barn- och ungdomssånger, melodistämmor, ackordsatta för gitarr</t>
  </si>
  <si>
    <r>
      <t xml:space="preserve">EFS, Helgelsef, SMF, Nya Bokförlags AB, Sv Alliansmissionen, Sv Frälsningsarmén, Ernst Westerbergs Förlags AB, Örebro Missionsförenings förlag </t>
    </r>
    <r>
      <rPr>
        <i/>
        <sz val="10"/>
        <color rgb="FF333300"/>
        <rFont val="Verdana"/>
        <family val="2"/>
      </rPr>
      <t>(melodi)</t>
    </r>
  </si>
  <si>
    <t>Nu sjunger vi ; Sångbok för barngudstjänst och söndagsskola</t>
  </si>
  <si>
    <t>Hargshamn</t>
  </si>
  <si>
    <t>Libris (1963)</t>
  </si>
  <si>
    <t>EFS, Helgelsef, SMF, Nya Bokförlags AB, Sv Alliansmissionen, Sv Frälsningsarmén, Ernst Westerbergs Förlags AB, Örebro Missionsförenings förlag (har koral)</t>
  </si>
  <si>
    <t>Nu sjunger vi ; Sångbok för barngudstjänst och söndagsskola (ej melodi)</t>
  </si>
  <si>
    <t>12 sånger. Av Eriksson Gunnar - Erséus Torgny - Höglund Jan-Lennart</t>
  </si>
  <si>
    <t>Nu tacken Gud : sånger och psalmer i sättning för liten kör med eller utan instrument</t>
  </si>
  <si>
    <t>Dels samlade dels författade av P. O-N och -Öe. M.C. Aaröes förlag Gbg (har ej 1895)</t>
  </si>
  <si>
    <t>Nya Cymbalen ; Sånger till uppbyggelse med gitarrackompagnement (5:e uppl)</t>
  </si>
  <si>
    <t>Libris (1891)</t>
  </si>
  <si>
    <t>P. Palmquists AB, frakturstil (saknar notskrift 1891)</t>
  </si>
  <si>
    <t>Nya Pilgrimssånger 1891 ; på vägen till det himmelska Sion</t>
  </si>
  <si>
    <r>
      <t xml:space="preserve">Svenska Baptisternas i Amerika allmänna konferens </t>
    </r>
    <r>
      <rPr>
        <i/>
        <sz val="10"/>
        <color rgb="FF333300"/>
        <rFont val="Verdana"/>
        <family val="2"/>
      </rPr>
      <t>(melodi) (saknar 1923)</t>
    </r>
  </si>
  <si>
    <t>Nya Psalmisten (675 verk)</t>
  </si>
  <si>
    <t xml:space="preserve">Nora </t>
  </si>
  <si>
    <t>Samlade av Frälsnings-Armén</t>
  </si>
  <si>
    <t>Nya stridssånger</t>
  </si>
  <si>
    <t>Tradera - petrus_thulin</t>
  </si>
  <si>
    <t>Kåbes förlag. Martin Karlsson, Herbert Brander, Elsa Eklund</t>
  </si>
  <si>
    <t>Nya Sånger 01-04 ; Sångsamling för musikföreningar, solo och duett (nr 1-100)</t>
  </si>
  <si>
    <t xml:space="preserve">Bra&amp;Beg Öbro </t>
  </si>
  <si>
    <t>Libris (nr6)</t>
  </si>
  <si>
    <t>Nya Sånger 05-08 ; Sångsamling för musikföreningar, solo och duett (nr 101-200)</t>
  </si>
  <si>
    <t>30+5</t>
  </si>
  <si>
    <t>2007-10-27 2008-07-08</t>
  </si>
  <si>
    <t>Eklund, Brander m.fl.</t>
  </si>
  <si>
    <t>Nya Sånger 06</t>
  </si>
  <si>
    <t>Uddevalla</t>
  </si>
  <si>
    <t>Nya Sånger 07</t>
  </si>
  <si>
    <t>Nya Sånger 08</t>
  </si>
  <si>
    <t>Nya Sånger 09</t>
  </si>
  <si>
    <t>Kåbes förlag. Martin Karlsson, Herbert Brander, Elsa Eklund (+ häfte 10)</t>
  </si>
  <si>
    <t>Nya Sånger 09-12, Sångsamling för musikföreningar, Solo och duett (nr 201-293)</t>
  </si>
  <si>
    <t>Gospelcenter Gengåvan</t>
  </si>
  <si>
    <t>Nya Sånger 10</t>
  </si>
  <si>
    <t>Nya Sånger 12</t>
  </si>
  <si>
    <t>Nya Sånger 13</t>
  </si>
  <si>
    <t>Nya Sånger 13-16, Sångsamling för musikföreningar, Solo och duett (nr 294-380)</t>
  </si>
  <si>
    <t>Nya Sånger 14</t>
  </si>
  <si>
    <t>Nya Sånger 16</t>
  </si>
  <si>
    <t>Nya Sånger 18</t>
  </si>
  <si>
    <t>BMs Bokförlag, Sthlm (har Musik till…)</t>
  </si>
  <si>
    <t>Nya Väckelse och Lovsånger</t>
  </si>
  <si>
    <t>Psalmbok &lt;15 cm</t>
  </si>
  <si>
    <t>Nykyrklig anknytning (Emanuel Swedenborgs Nya kyrkan, heminbindning)</t>
  </si>
  <si>
    <t>Nykyrkliga Text-Psalmer nr 213-245 (1895-1897)</t>
  </si>
  <si>
    <t>1897 ca</t>
  </si>
  <si>
    <t>Nytt liv ; Sånger (39 sånger, 24 körer)</t>
  </si>
  <si>
    <t>Libris (1878)</t>
  </si>
  <si>
    <t>Carl Lundgren, 32 sånger, (har även "Sånger")</t>
  </si>
  <si>
    <t>Nöd och Nåd 1881 (4:e uppl sen 1878)</t>
  </si>
  <si>
    <t>C Storhag</t>
  </si>
  <si>
    <t>Nöd och Nåd</t>
  </si>
  <si>
    <t>Libris (1884)</t>
  </si>
  <si>
    <t>Carl Lundgren, 36 sånger, (har även "Sånger")</t>
  </si>
  <si>
    <t>Nöd och Nåd 1881 (7:e uppl sen 1878)</t>
  </si>
  <si>
    <t>Tradera Boksamlaren</t>
  </si>
  <si>
    <t>Nöd och Nåd 1884 (6:e uppl sen 1878)</t>
  </si>
  <si>
    <t>All-Kristen Offensiv. Thore Gullberg &amp; Olle Widestrand</t>
  </si>
  <si>
    <t>Offensivsånger (blå)</t>
  </si>
  <si>
    <t>All-Kristen Offensiv. Thore Gullberg &amp; Rune Lindsten</t>
  </si>
  <si>
    <t>Offensivsånger II (röd)</t>
  </si>
  <si>
    <t>Röd</t>
  </si>
  <si>
    <t xml:space="preserve">Frakturstil utan försättsblad. 193 sånger, 256 sidor. Melodier ur Pilgrimssånger, Ahnfelts och SvKy </t>
  </si>
  <si>
    <t>Okänd titel. Inleds med Wäckelsesånger</t>
  </si>
  <si>
    <t>Passions- och Påsksånger med musik</t>
  </si>
  <si>
    <t>Utgifna av O.L.B. och K.G.S och K.A. Pastor Karl Alinder, 1859-1929, anst. Baptistförlaget som tidn.redaktör (saknar samma titel från OLB 1889, -90)</t>
  </si>
  <si>
    <t>Pilgrimens lof ; Sånger för Enskild och allmän uppbyggelse</t>
  </si>
  <si>
    <t>Antikvariat Creative living</t>
  </si>
  <si>
    <t>Libris (1886)</t>
  </si>
  <si>
    <t>Expedieras av O. Ericsson. Lindesberg. Bergslagernas Tidningars tryckeri (Före Fribaptisternas Pilgrimstoner 1913 - har 1957)</t>
  </si>
  <si>
    <t>Pilgrims-Cittran 1897 : Andliga sånger för gemensam och enskild uppbyggelse (1886, 4:e uppl. 402 sånger)</t>
  </si>
  <si>
    <t>Expedieras av A. Hansson, Orsa. Bergslagernas Tidningars tryckeri (Före Fribaptisternas Pilgrimstoner 1913 - har 1957)</t>
  </si>
  <si>
    <t>Pilgrims-Cittran 1908 : Andliga sånger för gemensam och enskild uppbyggelse (1908. 1886, 6:e uppl. 402 sånger)</t>
  </si>
  <si>
    <t>Andeliga sånger samlade af B[ernhard] Wadström, (1831-1918), EFS 218 n:r. Ny uppl. 1873, 1875. År 1889 uppgick den i Sions toner</t>
  </si>
  <si>
    <t>Pilgrimsharpan 1862 (har koral 1870)</t>
  </si>
  <si>
    <t>Rosenius, Josef, 1853-1930. Utan melodihänvisningar</t>
  </si>
  <si>
    <t>Pilgrimslängtan ; andliga sånger</t>
  </si>
  <si>
    <t>Libris (1901)</t>
  </si>
  <si>
    <r>
      <t xml:space="preserve">Tryckt i Kristiania. Charles (1840-1926) &amp; Julia Lee (-1927) </t>
    </r>
    <r>
      <rPr>
        <i/>
        <sz val="10"/>
        <color rgb="FF333300"/>
        <rFont val="Verdana"/>
        <family val="2"/>
      </rPr>
      <t xml:space="preserve">(melodi) </t>
    </r>
    <r>
      <rPr>
        <sz val="10"/>
        <color rgb="FF333300"/>
        <rFont val="Verdana"/>
        <family val="2"/>
      </rPr>
      <t>(saknar 1883 tryckt i Jönköping) uppl tillökt</t>
    </r>
  </si>
  <si>
    <t>Pilgrims-rösten (6:e upplagan)</t>
  </si>
  <si>
    <r>
      <t xml:space="preserve">Tryckt i Chicago. Charles (1840-1926) &amp; Julia Lee (-1927) </t>
    </r>
    <r>
      <rPr>
        <i/>
        <sz val="10"/>
        <color rgb="FF333300"/>
        <rFont val="Verdana"/>
        <family val="2"/>
      </rPr>
      <t xml:space="preserve">(melodi) </t>
    </r>
    <r>
      <rPr>
        <sz val="10"/>
        <color rgb="FF333300"/>
        <rFont val="Verdana"/>
        <family val="2"/>
      </rPr>
      <t>(saknar 1883) 7:e uppl var tillökt, 1920</t>
    </r>
  </si>
  <si>
    <t>Pilgrims-rösten (8:e upplagan)</t>
  </si>
  <si>
    <t>Libris (1921)</t>
  </si>
  <si>
    <r>
      <t xml:space="preserve">Tryckt i Chicago. Charles (1840-1926) &amp; Julia Lee (-1927) </t>
    </r>
    <r>
      <rPr>
        <i/>
        <sz val="10"/>
        <color rgb="FF333300"/>
        <rFont val="Verdana"/>
        <family val="2"/>
      </rPr>
      <t xml:space="preserve">(melodi) </t>
    </r>
    <r>
      <rPr>
        <sz val="10"/>
        <color rgb="FF333300"/>
        <rFont val="Verdana"/>
        <family val="2"/>
      </rPr>
      <t>(saknar 1883)</t>
    </r>
  </si>
  <si>
    <t>Pilgrims-rösten (9:e tillökta upplagan)</t>
  </si>
  <si>
    <t>Libris (1859)</t>
  </si>
  <si>
    <t>Samlade och utgivne av G[ustaf] och P[er] Palmqwist. Utgifwarnes förlag. (saknar 1920)</t>
  </si>
  <si>
    <t>Pilgrimssånger 1859 1:a &amp; 2:a samlingen (17:e uppl, 226+88+tillägg)</t>
  </si>
  <si>
    <t>Pilgrimssånger 1859 1:a &amp; 2:a samlingen (35:e uppl, 226+88+tillägg)</t>
  </si>
  <si>
    <t>Pilgrimssånger 1859 1:a &amp; 2:a samlingen (37:e uppl, 226+88+tillägg)</t>
  </si>
  <si>
    <t>Barbro Söderlund</t>
  </si>
  <si>
    <t>Fribaptisterna (med förf.reg) (saknar 1:a uppl)</t>
  </si>
  <si>
    <t>Pilgrimstoner : andliga sånger till enskildt och offentligt bruk (1925, 2:a omarbetade upplagan)</t>
  </si>
  <si>
    <t>Pilgrimstoner ; andliga sånger till enskildt och offentligt bruk (1913)</t>
  </si>
  <si>
    <t>Pilgrimstoner ; andliga sånger till enskildt och offentligt bruk (1957, 3:e omarbetade upplagan)</t>
  </si>
  <si>
    <t>Utgivna av Tidn. Sanningsvittnets red (ej att förväxla med Fribaptisternas) Har ej "Musik till…"</t>
  </si>
  <si>
    <t>Pilgrimstoner ; andliga sånger, (1:a &amp; 2:a samlingen)</t>
  </si>
  <si>
    <t>Frälsningsarméns årskongress 2-6 juli 1943</t>
  </si>
  <si>
    <t>Programhäfte och sånger</t>
  </si>
  <si>
    <t xml:space="preserve">Psalmbok </t>
  </si>
  <si>
    <t xml:space="preserve">Fria Kristliga Studentföreningen och Fria Kristliga Seminarist- och Lärareförbundet. Kristinehamn </t>
  </si>
  <si>
    <t>Psalm och sång 1929 ; för skola och hem</t>
  </si>
  <si>
    <t>Tradera Sportbullen</t>
  </si>
  <si>
    <t>Kristinehamn</t>
  </si>
  <si>
    <t>Libris (1929)</t>
  </si>
  <si>
    <t>Fria Kristliga Seminarist- och Lärareförbundets förlag. Kristinehamn (375 sånger)</t>
  </si>
  <si>
    <t>Psalm och sång 1929 ; Musikupplaga</t>
  </si>
  <si>
    <t>Fria Kristliga Seminarist- och Lärareförbundets förlag. Kristinehamn (har inte 3:e uppl 1943)</t>
  </si>
  <si>
    <t>Psalm och sång 1935 (2:a uppl med tillägg nr 376-435)</t>
  </si>
  <si>
    <t>Nora Antik</t>
  </si>
  <si>
    <t>Förbundet Kristna Seminarister och Lärares förlag (FKSL)</t>
  </si>
  <si>
    <t>Psalm och sång 1935 ; skolupplaga (4:e oförändrade)</t>
  </si>
  <si>
    <t>Svenska baptistsamfundet och Örebromissionen</t>
  </si>
  <si>
    <t>Psalm och sång 1966, brun (har koralbok)</t>
  </si>
  <si>
    <t>Psalm och sång 1966, lila (har koralbok)</t>
  </si>
  <si>
    <t>Okänt</t>
  </si>
  <si>
    <t>Koralhäfte A4 </t>
  </si>
  <si>
    <t>Dickson Eric, Red. och förord. EFS-förlaget. 1979. 24 s. Häftad. 29,5x21cm.</t>
  </si>
  <si>
    <t>Psalm och sång för kör och församling : Från Advent till Trettondedag jul</t>
  </si>
  <si>
    <t>Lyng Music</t>
  </si>
  <si>
    <t>Psalmbok &gt; 25 cm</t>
  </si>
  <si>
    <t>Hede, Gunnar (se även Carl J.N. Hedegård), 98 sid</t>
  </si>
  <si>
    <t>Psalm och visa</t>
  </si>
  <si>
    <t>Triangelfölaget. Omarb upplaga 1952. Inkl blad med Gudstjänstordning för Västkustens ungdomsskola</t>
  </si>
  <si>
    <t>Psalm och visa 1952</t>
  </si>
  <si>
    <t>Antikvariat Scantex</t>
  </si>
  <si>
    <t>57 nr, Arboga tryckeri. Visorna har lantmannakaraktär</t>
  </si>
  <si>
    <t>Psalm, sång och visa</t>
  </si>
  <si>
    <t xml:space="preserve">Sundsvalls Antikvariat </t>
  </si>
  <si>
    <t>Den Ursprungliga Apostolisk Lutherska Förstföddas Församling i Sverige (kallas Västlaestadianer)</t>
  </si>
  <si>
    <t>Gällivare Bönhus</t>
  </si>
  <si>
    <t>Adolph Theodor Boyesen (pastor fr 1906) (Saknar supplement med nr 132-211. Har melodier till 1898)</t>
  </si>
  <si>
    <t>Psalmbok för Nya kyrkan</t>
  </si>
  <si>
    <t>Psalmer av Biskop Kingo genom Martin Liljeblad</t>
  </si>
  <si>
    <t>De Rijzende Zon</t>
  </si>
  <si>
    <t>Tryckt hos Br Carlsson i Varberg (saknar 1957 &amp; 1970)</t>
  </si>
  <si>
    <t>Psalmer för bruk vid krigsmakten</t>
  </si>
  <si>
    <t>Tradera -  todo4</t>
  </si>
  <si>
    <t>Libris (1965)</t>
  </si>
  <si>
    <t>Läromedelsförlagen, Ingegerd Netz, Ingrid Fernholm 1954 (saknar 1954 ff)</t>
  </si>
  <si>
    <t>Psalmer för de yngsta (8:e tryckningen)</t>
  </si>
  <si>
    <t>Karl-Erik Rignell</t>
  </si>
  <si>
    <t>Psalmer och Dikter av Karl Emanuel Rignell (3:e uppl)</t>
  </si>
  <si>
    <t>Se Not2 om Vitting. 1874 kom 2:a uppl, 1876 4:e (237 sid), 1887 kom 16:e.</t>
  </si>
  <si>
    <t>Psalmer och Lofsånger för enskild och offentlig Gudsdyrkan. Med Methodist Episkopal-Kyrkans Religions-artiklar och allmäna regler</t>
  </si>
  <si>
    <t>Antikvariat Andersens Danmark</t>
  </si>
  <si>
    <t>Plymouthbröderna. Förord från 1856 av Wigram, 1881 Darby, 1951 Myles, 1955 E. Carrén</t>
  </si>
  <si>
    <t xml:space="preserve">Psalmer och Lovsånger </t>
  </si>
  <si>
    <t>Libris (1990)</t>
  </si>
  <si>
    <t>Urval av Libris, Örebro</t>
  </si>
  <si>
    <t>Psalmer och Sånger ; 111 Psalmer &amp; sånger (urval ur huvudboken)</t>
  </si>
  <si>
    <t>Bergman, C. H. (utg). Nytryck av Dillners "Tillfällighets-Stycken från landsbygden…". Carlsons Bokförlags-Aktiebolag 1894. 185 sid (Har Musik till… 1925)</t>
  </si>
  <si>
    <t>Psalmer och Sånger 1894 : Bearbetade, omskrifna eller författade af Johan Dillner</t>
  </si>
  <si>
    <t>Tradera Orebro</t>
  </si>
  <si>
    <t>Stockholms Kyrkliga Ungdomsförbund</t>
  </si>
  <si>
    <t>Psalmer och Sånger 1913</t>
  </si>
  <si>
    <t>30+0</t>
  </si>
  <si>
    <t>Tradera Pegazor &amp; Söderlund</t>
  </si>
  <si>
    <t>2008-03-10 2008-04-18</t>
  </si>
  <si>
    <t>Libris (1923)</t>
  </si>
  <si>
    <t>Utgivna av: Olof Holmberg &amp; Bruno Lundgren (Enligt folkskolans kursplan A och B, 196 sid)</t>
  </si>
  <si>
    <t>Psalmer och Sånger 1924 (femte upplagan)</t>
  </si>
  <si>
    <t>Libris (1939)</t>
  </si>
  <si>
    <t>De Kristna Samfundens Nykterhetsrörelse, DKSN (saknar 1939)</t>
  </si>
  <si>
    <t>Psalmer och Sånger 1930, DKSN</t>
  </si>
  <si>
    <t>Tradera Blues…</t>
  </si>
  <si>
    <t xml:space="preserve">Nr 1-784, Frikyrkliga psalmkommitténs version av 1986 års psalmbok </t>
  </si>
  <si>
    <t>Psalmer och Sånger 1987</t>
  </si>
  <si>
    <t>Psalmer och Sånger 1987 (halvpetite)</t>
  </si>
  <si>
    <t>Gåva av FH - Hjulsjö 2013</t>
  </si>
  <si>
    <t>af Paul Nilsson</t>
  </si>
  <si>
    <t>Psalmer och Sånger till Högmessotexter</t>
  </si>
  <si>
    <t>Tradera Ingegerd Rex</t>
  </si>
  <si>
    <t>På norska. Utg i Laurvik (sydväst om Trondheim) på Andersens Bogtryckkeri</t>
  </si>
  <si>
    <t>Psalmer og Lovsange for Guds forsamling</t>
  </si>
  <si>
    <t>(1855 har bara 92 nr, ej 130. Tryckt i Gbg. Med samma antal, 178, sidor)</t>
  </si>
  <si>
    <t>Psalmer till begagnande vid Gudstjensten inom Mosaiska Församlingen i Göteborg</t>
  </si>
  <si>
    <t>Antikvariat Alfa</t>
  </si>
  <si>
    <t>Libris (1880)</t>
  </si>
  <si>
    <t>Baptisterna (5:e uppl)</t>
  </si>
  <si>
    <t>Psalmisten 1880</t>
  </si>
  <si>
    <t>Kenny (Läsaren)</t>
  </si>
  <si>
    <t>Baptisterna (3:e uppl, rättad)</t>
  </si>
  <si>
    <t>Psalmisten 1880 : gamla och nya kristliga sånger för gemensam och enskild uppbyggelse</t>
  </si>
  <si>
    <t>Tradera Frugan</t>
  </si>
  <si>
    <t>Libris (1903)</t>
  </si>
  <si>
    <t>Tryckningskommitténs förlagsexpedition</t>
  </si>
  <si>
    <t>Psalmisten 1903 (1904, 8:e upplagan)</t>
  </si>
  <si>
    <t>Psalmisten 1903 (1906, 12:e upplagan)</t>
  </si>
  <si>
    <t>Psalmisten 1903 (1906, miniatyrupplaga)</t>
  </si>
  <si>
    <t>Psalmisten 1903 (1913, miniatyrupplaga)</t>
  </si>
  <si>
    <t>Reviderad petiteupplaga 1919</t>
  </si>
  <si>
    <t>Psalmisten 1903 (1919)</t>
  </si>
  <si>
    <t>Ej frakturstil</t>
  </si>
  <si>
    <t>Psalmisten 1903 (1921)</t>
  </si>
  <si>
    <t>Baptisterna. B-M:s Bokförlags AB (har även Valda sånger ur 1928)</t>
  </si>
  <si>
    <t>Psalmisten 1928 (1:a omarb &amp; tillökt uppl)</t>
  </si>
  <si>
    <t>Psalmisten 1928 (2:a uppl, Ny ed)</t>
  </si>
  <si>
    <t xml:space="preserve">Baptisterna. B-M:s Bokförlags AB </t>
  </si>
  <si>
    <t>Psalmisten 1928 (3:e uppl, ny edition)</t>
  </si>
  <si>
    <t>Hjulsjö 2010</t>
  </si>
  <si>
    <t>Bror Jonzon &amp; John Norrman, Ill av Helge Forslund. AV Carlsons Bokförlags AB</t>
  </si>
  <si>
    <t>Psalm-sångboken ; Psalmer och andliga sånger för skola och hem</t>
  </si>
  <si>
    <t>Tradera Stina</t>
  </si>
  <si>
    <t>Nicke Sjödin "Junsele-Nickes Lilla psalmbok"</t>
  </si>
  <si>
    <t>Psalmversa jäg minns (junselemål)</t>
  </si>
  <si>
    <t>Tradera Lars Elfving</t>
  </si>
  <si>
    <t xml:space="preserve">SPITTA CARL JOHANN PHILIPP. Öfversatta af Torsten Lundberg KH i Glimåkra. Helsingborg 1909 enligt första titelbladet och Malmö 1907 enligt andra titelbladet. </t>
  </si>
  <si>
    <t>Psaltare och harpa : Andliga harposånger I-III</t>
  </si>
  <si>
    <t>1907 &amp; 1909</t>
  </si>
  <si>
    <t>Glans Antikvariat</t>
  </si>
  <si>
    <t>Sidorna 497-1024, 264 sånger av 502</t>
  </si>
  <si>
    <t>Register över S.B.S:s [Svenska baptisternas sångarförbund] repertoar t.o.m. år 1946 (1-502 med sång nr 239-502)</t>
  </si>
  <si>
    <t>Birgins förlag (46 visor)</t>
  </si>
  <si>
    <t>Religiösa sånger. Bl.a. det bästa ur Lapp-Lisas samling</t>
  </si>
  <si>
    <t>Koral Norsk</t>
  </si>
  <si>
    <t>Utg av 10 olika kristna samfund i Norge, Drammen</t>
  </si>
  <si>
    <t>Rop det ut ; Ny Ungdomssång Drammen 1982 358 s . 432 psalmer m noter. Många på svenska  125</t>
  </si>
  <si>
    <t>Utgiven av Joel Blomkvist (1840-1930), 1878:års utg. har 100 n:r, minst 7 uppl.</t>
  </si>
  <si>
    <t>Sabbatsklockan (1877) ; Första samlingen</t>
  </si>
  <si>
    <t>Sabbatsklockan (1880) ; En samling sånger</t>
  </si>
  <si>
    <t>Sabbatsklockan (1881) ; En samling sånger</t>
  </si>
  <si>
    <t>Sabbatsklockan sammanbunden med Fridstoner</t>
  </si>
  <si>
    <t>Sanningsvittnets förlag, 132 nr.</t>
  </si>
  <si>
    <t>Sabbatstoner för söndagsskolan</t>
  </si>
  <si>
    <t xml:space="preserve">Sanningsvittnets förlag, 132 nr. </t>
  </si>
  <si>
    <t>Sabbatstoner för söndagsskolan med melodier i notskrift</t>
  </si>
  <si>
    <t xml:space="preserve">Ira D Sankey. </t>
  </si>
  <si>
    <t>Sacred Songs &amp; Solos ; 1200 pieces</t>
  </si>
  <si>
    <t xml:space="preserve">1903 ev </t>
  </si>
  <si>
    <t>Ira D Sankey, James McGranahan, Geo C Stebbins. The Biglow &amp; Main Co, New York &amp; Chicago</t>
  </si>
  <si>
    <t>Sacred Songs No 1 (226 sånger)</t>
  </si>
  <si>
    <t>Urval översatta psalmer till tre samiska språk med svensk efterskrift</t>
  </si>
  <si>
    <t>Sál'bmagir'ji Ruota Samiide (Sál'magirj'e Sverji Samiida)</t>
  </si>
  <si>
    <t>Gåva</t>
  </si>
  <si>
    <t>Svenska kyrkans nordsamiska psalmbok på uppdrag av kyrkomötet. Ewert Richardsson och Åsa Ulfvebrand (Royne)</t>
  </si>
  <si>
    <t>Sálbmagirji Ruota Sápmái (remissupplaga)</t>
  </si>
  <si>
    <t>Västerås Stiftsstyrelse</t>
  </si>
  <si>
    <t>Salmebog for Kirke og hjem 1897 (1912)</t>
  </si>
  <si>
    <t>(Har melodierna till den danska 1943)</t>
  </si>
  <si>
    <t>Salmebog for Kirke og hjem 1897 (1927)</t>
  </si>
  <si>
    <t>FA:s International Headquarters, London. Engelska texter</t>
  </si>
  <si>
    <t>Salvation Army songs (förord av Booth)</t>
  </si>
  <si>
    <t>Harriers Bokförlag</t>
  </si>
  <si>
    <t>Sam Gullbergs samlade sånger ; För enskilt och offentligt gudstjänstbruk</t>
  </si>
  <si>
    <t>Ekrud Ivar. Eget förlag. 17 sånger</t>
  </si>
  <si>
    <t>Samlade Evangeliska sånger</t>
  </si>
  <si>
    <t>Av L.S. [Lina Sandell] (saknar 3:e delen)</t>
  </si>
  <si>
    <t>Samlade sånger av L.S. ; I (2:a uppl)</t>
  </si>
  <si>
    <t>Hjulsjö 2014</t>
  </si>
  <si>
    <t>Av L.S. [Lina Sandell] (finns 3 vol)</t>
  </si>
  <si>
    <t>Samlade sånger av L.S. ; II</t>
  </si>
  <si>
    <t>LÅN 2010 - Fredrik</t>
  </si>
  <si>
    <t>Philip Fredrik Hiller i D:r S. Cavallins öfversättning (Saknar koralen med tre och fyrstämmiga melodier.)</t>
  </si>
  <si>
    <t xml:space="preserve">Samling af Andeliga Sånger till Guds Lof, eller 732 små sånger öfwer lika många bibelspråk, Guds barn till tjenst … </t>
  </si>
  <si>
    <t>Aug Hammar &amp; C. E Sandgren</t>
  </si>
  <si>
    <t>Samling af Evangeliskt-Lutherska Psalmer för kyrka, hem och skola</t>
  </si>
  <si>
    <t>Tradera - aryd</t>
  </si>
  <si>
    <t xml:space="preserve">Evangeliska brödraförsamlingens sångbok. Herrnhutare. Tryckt hos Carl Fredrik Marquard STH. (20 nr togs till ”Psalmisten” 1880) (Saknar 1:a  1795) </t>
  </si>
  <si>
    <t>Samling af äldre och nyare andeliga sånger och werser 1806 (Ny och förbättrad uplaga)</t>
  </si>
  <si>
    <t>Samling af äldre och nyare andeliga sånger och werser (Ny och förbättrad uplaga)</t>
  </si>
  <si>
    <t>Libris (1795)</t>
  </si>
  <si>
    <t>3:e uppl tryckt i Karlskrona hos Flygare, 377 sid. Herrnhut-bakgrund. Utg. Av J. Neuendorff och past. Stenstrand, Karlskrona. (Saknar 1:a 1795)</t>
  </si>
  <si>
    <t>Samling af äldre och nyare andeliga sånger och werser 1832</t>
  </si>
  <si>
    <t>Ur Kjell Grönlunds lista. Gåva av Bertil Persson</t>
  </si>
  <si>
    <t>Libris (1948)</t>
  </si>
  <si>
    <t>Nya Bokförlags AB (därmed Metodistutgåva!) Har ej 2:a uppl, 2 tr, 1948, 78 sid eller samma titel 1935.</t>
  </si>
  <si>
    <t>Samlingssånger för Böne- och Väckelsemöten</t>
  </si>
  <si>
    <t>B-Ms Bokförlag (har koral till Samlingstoner 1921)</t>
  </si>
  <si>
    <t>Samlingstoner 1919 (1920) ; Sånger för ungdoms- och väckelsemöten (2:a upplagan)</t>
  </si>
  <si>
    <t>0 pga fel lev</t>
  </si>
  <si>
    <t>Samlingstoner 1919 (1922) ; Sånger för ungdoms- och väckelsemöten (4:e upplagan)</t>
  </si>
  <si>
    <t>Samlingstoner 1919 (1944) ; Sånger för ungdoms- och väckelsemöten (9:e upplagan)</t>
  </si>
  <si>
    <t>Tryckår enl NNB. (Samma år utgåva med 126 sid)</t>
  </si>
  <si>
    <t>Sange for Frelsesarmeens möder : Blod og ild</t>
  </si>
  <si>
    <t>Frelsesarmeens hovedkvarter for Norge, Kristiania (98 sid)</t>
  </si>
  <si>
    <t>Före 1888</t>
  </si>
  <si>
    <t>NNB 1889</t>
  </si>
  <si>
    <t>Saknar försättsblad och tryckuppg. Finns på Norska nationalbibl.</t>
  </si>
  <si>
    <t>Sange for Söndagsskolen og hjemmet sambunden med namnlös utgåva</t>
  </si>
  <si>
    <t>Indremisjongsforlaget (norsk)</t>
  </si>
  <si>
    <t>Sangheftet (annet oplag)</t>
  </si>
  <si>
    <t>(sannolikt barnsånger i huvudsak)</t>
  </si>
  <si>
    <t>Schibboleth</t>
  </si>
  <si>
    <t>Norsk psalmbok. Hänvisningar till Bibeln i varje vers. (Saknar utgåvan från 1907, 378 sid och Melodiboken 1952)</t>
  </si>
  <si>
    <t>Samlade af Lewi Petrus och Alfred Säther. 128 sånger</t>
  </si>
  <si>
    <t>Segersånger 1912</t>
  </si>
  <si>
    <t>Helgelseförbundet (har ej 1946 eller 1954 ny omar)</t>
  </si>
  <si>
    <t>Segersånger för ungdom 1946</t>
  </si>
  <si>
    <t>Tradera Mossan</t>
  </si>
  <si>
    <t>Filadelfia, Lewi Pethrus (337 sånger)</t>
  </si>
  <si>
    <t>Segertoner 1922</t>
  </si>
  <si>
    <t>Filadelfia, Lewi Pethrus (337 sånger, utan försättsblad)</t>
  </si>
  <si>
    <t>Sahlin</t>
  </si>
  <si>
    <t>Libris (1930)</t>
  </si>
  <si>
    <t>Redigerad av Lewi Pethrus (452 sånger) (se även trycksaker - Tillägg)</t>
  </si>
  <si>
    <t>Segertoner 1930 (har koralbok)</t>
  </si>
  <si>
    <t>Redigerad av Lewi Pethrus i Box (452 sånger) (se även trycksaker - Tillägg)</t>
  </si>
  <si>
    <t>Redigerad av Lewi Pethrus (452 sånger)</t>
  </si>
  <si>
    <t>Gåva Filadelfia Allmänningbo</t>
  </si>
  <si>
    <t>Libris (1960)</t>
  </si>
  <si>
    <t>Filadelfia, Lewi Pethrus (604 sånger)</t>
  </si>
  <si>
    <t>Segertoner 1960 (= koral 1961)</t>
  </si>
  <si>
    <t>Filadelfia, Lewi Pethrus (604 sånger) Rött klotband</t>
  </si>
  <si>
    <t>Filadelfia, Lewi Pethrus (604 sånger) Grönt klotband</t>
  </si>
  <si>
    <t>Segertonerkommittén: Karl-Erik Heinerborg; projektledare: Lennart Jernestrand; ledamöter: Gun-Britt Holgersson mfl</t>
  </si>
  <si>
    <t>Segertoner 1988</t>
  </si>
  <si>
    <t>LÅN - Filadelfia Allmänningbo</t>
  </si>
  <si>
    <t>6:e uppl</t>
  </si>
  <si>
    <t>Segertoner, Tillägg till, 01</t>
  </si>
  <si>
    <t>Segertoner, Tillägg till, 01-05</t>
  </si>
  <si>
    <t>Segertoner, Tillägg till, 01-10</t>
  </si>
  <si>
    <t>(har även 12:e uppl)</t>
  </si>
  <si>
    <t>Segertoner, Tillägg till, 02</t>
  </si>
  <si>
    <t>12:e uppl (har även 1:a uppl)</t>
  </si>
  <si>
    <t>7:e uppl</t>
  </si>
  <si>
    <t>Segertoner, Tillägg till, 04</t>
  </si>
  <si>
    <t>2:a uppl</t>
  </si>
  <si>
    <t>Segertoner, Tillägg till, 05</t>
  </si>
  <si>
    <t>2:a uppl (har även 4:e uppl)</t>
  </si>
  <si>
    <t>Segertoner, Tillägg till, 06</t>
  </si>
  <si>
    <t>4:e uppl (har även 2:a uppl)</t>
  </si>
  <si>
    <t>5:e uppl</t>
  </si>
  <si>
    <t>Segertoner, Tillägg till, 10</t>
  </si>
  <si>
    <t>Utg av Einar Ekberg, förlaget Filadelfia</t>
  </si>
  <si>
    <t>Segertoner, Tillägg till, 12 (nr 218-236)</t>
  </si>
  <si>
    <t>Red Karl-Erik Svedlund och Göte Strandsjö (nr 1-25)</t>
  </si>
  <si>
    <t>Segertoner, Tillägg till, 13</t>
  </si>
  <si>
    <t>Red Karl-Erik Svedlund och Göte Strandsjö</t>
  </si>
  <si>
    <t>Segertoner, Tillägg till, 14</t>
  </si>
  <si>
    <t>Segertoner, Tillägg till, 15</t>
  </si>
  <si>
    <t>Översättning av Rutströms Sions sånger av Elias Lagus 1790 med 223 sånger och 1891-1893 av Wilhelmi Malmivaara med 158 sånger, utgiven även 1972. "De väcktas" psalmbok</t>
  </si>
  <si>
    <t>Siionin Virret (Sions Psalmer eller Sions sånger)</t>
  </si>
  <si>
    <t>Gåva från adjunkt Anna Katri Kuronen</t>
  </si>
  <si>
    <r>
      <t>Svenska ev. missionsförbundet i Amerika</t>
    </r>
    <r>
      <rPr>
        <i/>
        <sz val="10"/>
        <color rgb="FF333300"/>
        <rFont val="Verdana"/>
        <family val="2"/>
      </rPr>
      <t xml:space="preserve"> </t>
    </r>
    <r>
      <rPr>
        <sz val="10"/>
        <color rgb="FF333300"/>
        <rFont val="Verdana"/>
        <family val="2"/>
      </rPr>
      <t>för SMF i USA enl. beslut 1906 med en kommitté av: JA Hultman, (1861-1942) och N. Frykman, (1842-1911), AG Sporrong mfl. (saknar 1922)</t>
    </r>
  </si>
  <si>
    <t>Sions basun ; Psalmer och sånger till Guds församlings tjänst (1909)</t>
  </si>
  <si>
    <t>Föreningen Gärdslösa Prästgård</t>
  </si>
  <si>
    <t>Svenska ev. missionsförbundet i Amerika för SMF i USA enl. beslut 1906 med en kommitté av JA Hultman, (1861-1942) och N. Frykman, (1842-1911), AG Sporrong mfl. Har koral 1909 (710 sid), saknar 1922. Tr. Chicago.</t>
  </si>
  <si>
    <t>Sions basun ; Psalmer och sånger till Guds församlings tjänst (1913)</t>
  </si>
  <si>
    <t>Gåva Kennay</t>
  </si>
  <si>
    <t>Anders Carl Rutström</t>
  </si>
  <si>
    <t>Sions Nya Sånger 1778 (3:e uppl)</t>
  </si>
  <si>
    <t>Tradera Jan</t>
  </si>
  <si>
    <t>Libris (1872)</t>
  </si>
  <si>
    <t>Sions Nya Sånger 1778 (4:e uppl) Med bihang (ej sifferskrift)</t>
  </si>
  <si>
    <t>Tradera Elin</t>
  </si>
  <si>
    <t>Anders Carl Rutström. Med text "Efter ett gammalt manuskript från 1700-talet". Delvis sifferskriftnoter</t>
  </si>
  <si>
    <t>Sions Nya Sånger 1778 (5:e uppl)</t>
  </si>
  <si>
    <t>Sions Nya Sånger 1778 (6:e uppl)</t>
  </si>
  <si>
    <t>Libris (1875)</t>
  </si>
  <si>
    <t>Anders Carl Rutström. Jemte ett Bihang innehållande melodier i  sifferskrif till de flesta av de bästa sånger</t>
  </si>
  <si>
    <t>Sions Nya Sånger 1778 (7:e uppl)</t>
  </si>
  <si>
    <t>Anders Carl Rutström (Bodellisternas)</t>
  </si>
  <si>
    <t>Sions Sånger &amp; Nya Sions sånger</t>
  </si>
  <si>
    <t>Barbro Lindström</t>
  </si>
  <si>
    <t>Bodellisternas</t>
  </si>
  <si>
    <t>Har 1878 med 223 sånger + Nya 1883 med 156 sånger (1777 har samma antal och sidor)</t>
  </si>
  <si>
    <t>Sions Sånger ; bägge samlingarna</t>
  </si>
  <si>
    <t>Libris (1830)</t>
  </si>
  <si>
    <t>Trad-Consulten</t>
  </si>
  <si>
    <t>Anders Carl Rutström (SS 1878, SnyaS 1883 saknas 1 blad)</t>
  </si>
  <si>
    <t>Tradera Kinky</t>
  </si>
  <si>
    <t>Adventisternas, Skandinaviska Förlagsexp, Sthlm. Tredje reviderade upplagan (sen första utgivn. Har koral 1894.)</t>
  </si>
  <si>
    <t>Sions Sånger 1948 (adventistisk)</t>
  </si>
  <si>
    <t>Adventisternas, Skandinaviska Bokförlaget, Gävle. Fjärde reviderade upplagan (sen första utgivn. Har koral 1894.)</t>
  </si>
  <si>
    <t>efter 1948</t>
  </si>
  <si>
    <t>Laestadianernas fridsföreningars förb i Jakobstad (7:e uppl) Ordnade av Elis Sjövall (saknar 1991)</t>
  </si>
  <si>
    <t>Sions Sånger 1951 (laestadiansk)</t>
  </si>
  <si>
    <t>Antikvariat Erik Holmlund</t>
  </si>
  <si>
    <t>Petite. Utgifne af A. M-R [Moberger]. Oscarshamn 1881</t>
  </si>
  <si>
    <t>Sionsharpan ; Andeliga sånger (3:e uppl)</t>
  </si>
  <si>
    <t>Tradera Dorothee</t>
  </si>
  <si>
    <t>Okänd anknytning till samfund</t>
  </si>
  <si>
    <t>SLEF (3:e upplagan)</t>
  </si>
  <si>
    <t>Sionsharpan 1893 ; Ny samling af andeliga sånger</t>
  </si>
  <si>
    <t>SLEF - Svenska Lutherska Evangeliföreningen i Finland</t>
  </si>
  <si>
    <t>Sionsharpan 1937, 15:e uppl</t>
  </si>
  <si>
    <t>Bengt Antonsson</t>
  </si>
  <si>
    <t>Sionsharpan 1937, 16:e uppl</t>
  </si>
  <si>
    <t>Libris (1993)</t>
  </si>
  <si>
    <t>Nordisk Melodipsalmbok</t>
  </si>
  <si>
    <t>Sionsharpan 1993</t>
  </si>
  <si>
    <t>Tradera Sola</t>
  </si>
  <si>
    <t>Ewerth Richardsson, EFS förlag. Studieplan medföljer</t>
  </si>
  <si>
    <t>Sionstoner : Lätt orgelutgåva</t>
  </si>
  <si>
    <t>Tradera Sippan12</t>
  </si>
  <si>
    <t>EFS, frakturstil (med melodireg och konkordans St Ssk-för)</t>
  </si>
  <si>
    <t>Sionstoner 1889 (1897)</t>
  </si>
  <si>
    <t>EFS, frakturstil</t>
  </si>
  <si>
    <t>Sionstoner 1889 (1898, har koral med 345 sånger och 103 "Valda sånger…"  för gitarr)</t>
  </si>
  <si>
    <t>Sionstoner 1889 (1902, har koral med 345 sånger och 103 "Valda sånger…"  för gitarr)</t>
  </si>
  <si>
    <t>EFS (med upphovsmän och melodiregister)</t>
  </si>
  <si>
    <t>Sionstoner 1889 (1903)</t>
  </si>
  <si>
    <t>Ramnäs församling</t>
  </si>
  <si>
    <t>Sionstoner 1889 (1904)</t>
  </si>
  <si>
    <t>Libris (1904)</t>
  </si>
  <si>
    <t>Sionstoner 1889 (1908)</t>
  </si>
  <si>
    <t>esset_no1</t>
  </si>
  <si>
    <t>EFS (har koralbok 1907 med 800 sånger). Med melodianvisningar.</t>
  </si>
  <si>
    <t>Sionstoner 1889 Första &amp; Andra saml 1889+1906 (1919)</t>
  </si>
  <si>
    <t>Sionstoner 1935 (har koralbok)</t>
  </si>
  <si>
    <t>Sionstoner 1935</t>
  </si>
  <si>
    <t>EFS (saknar tillägg 1981)</t>
  </si>
  <si>
    <t>Sionstoner 1972 (har koralbok)</t>
  </si>
  <si>
    <t>Sionstoner, bihang. För blandad kör</t>
  </si>
  <si>
    <t>Tradera Beerfoot</t>
  </si>
  <si>
    <t>Sjung (2:a upplagan. 90 sånger)</t>
  </si>
  <si>
    <t>Sjung (3:e upplagan. 90 sånger)</t>
  </si>
  <si>
    <t>Sjung Adventungdom (många ur nya upplagan av Sions Sånger)</t>
  </si>
  <si>
    <t>Sjung alla barn (99 sånger)</t>
  </si>
  <si>
    <t>Gunnar Helander (red) EFS uå, 96 sid</t>
  </si>
  <si>
    <t>Sjung Guds Lov ; Solosånger att användas vid gudstjänster och religiösa sammankomster</t>
  </si>
  <si>
    <t>Kleynes Antikvariat</t>
  </si>
  <si>
    <t>Peter Sanwall m.fl. KM-förlaget</t>
  </si>
  <si>
    <t>Sjung lovsång alla länder!</t>
  </si>
  <si>
    <t>Jehovas vittnen</t>
  </si>
  <si>
    <t>Libris (1996)</t>
  </si>
  <si>
    <t>Jehovas vittnen, 225 n:r, fyrstämmigt med noter. Engelska fr. 1984</t>
  </si>
  <si>
    <t>Sjung lovsånger till Jehova (1986)</t>
  </si>
  <si>
    <t>Jehovas vittnen Lena Kihl</t>
  </si>
  <si>
    <t>155 n:r av Harry Millestam, litet häfte 80 sid. (5:e uppl)</t>
  </si>
  <si>
    <t>Sjung med</t>
  </si>
  <si>
    <t>Filadelfia, 90 sånger, 47 sid</t>
  </si>
  <si>
    <t>Sjung med ; Sånger och körer för väckelsemöten</t>
  </si>
  <si>
    <t>Filadelfia, 90 sånger, 48 sid</t>
  </si>
  <si>
    <t>Trol 1963</t>
  </si>
  <si>
    <t>Libris (1973)</t>
  </si>
  <si>
    <t>Sjung med oss (66 sånger + 22 körer)</t>
  </si>
  <si>
    <t>Sjung med oss (66 sånger utan 22 körer)</t>
  </si>
  <si>
    <t>Jehovas vittnen, 119 n:r, fyrstämmigt med noter för 1966 års version.</t>
  </si>
  <si>
    <t>Sjung och ackompanjera eder med musik i edra hjärtan</t>
  </si>
  <si>
    <t>Med reklam för Artur Erikssons 17 LP-skivor (inkl dess innehåll). Saknar samma titel med 22 sånger</t>
  </si>
  <si>
    <t>Sjung psalmer lovsånger och andliga visor ; Kol. 3:16 [Kolloserbreven] (15 sånger)</t>
  </si>
  <si>
    <t>Jan-Erik Rääf</t>
  </si>
  <si>
    <t>Kåbes förlag, Uddevalla</t>
  </si>
  <si>
    <t>Sjung på nytt ; De gamla sångerna. Del 1 av 4. 19 sånger (5:e upplagan)</t>
  </si>
  <si>
    <t>Sjung på nytt ; De gamla sångerna. Del 2 av 4. 21 sånger</t>
  </si>
  <si>
    <t>Kåbes förlag 1954-1956-1970 (3 sambundna delar, inbundna, ”de flesta arrangeringarna tillhör Kåbes förlag”).</t>
  </si>
  <si>
    <t>Sjung på nytt ; De gamla sångerna. Ett urval äldre sånger för musikföreningar, solo, duett och trio</t>
  </si>
  <si>
    <t>Jehovas Vittnen, 135 n:r, fyrstämmigt med noter.</t>
  </si>
  <si>
    <t>Sjung till Jehovas ära</t>
  </si>
  <si>
    <t>Nordiskt Musiktryck</t>
  </si>
  <si>
    <t>Svenska Lutherska evangelieföreningens förlag, Helsingfors</t>
  </si>
  <si>
    <t>Sjunga vill jag</t>
  </si>
  <si>
    <t>Thomas Kingos. Med "Några Werldens Betraktelser författade af Sam. Columb" (1642-1679)</t>
  </si>
  <si>
    <t xml:space="preserve">Sjunge-Chors första </t>
  </si>
  <si>
    <t>Tradera LillaFröken</t>
  </si>
  <si>
    <t>Sjunge-Chors första och andra del med Et Rättsinnigt Guds Barns Sång-Timar</t>
  </si>
  <si>
    <t>1786/1792</t>
  </si>
  <si>
    <t>af O. A. O[ttander] m. fl. I-III (1842-1926-Medarbetare) (Har äv 5:e uppl)</t>
  </si>
  <si>
    <t>Sjunger Herranom alla land ; Sånger från Östra Småland  (1:a 1877, 2:a 1878)</t>
  </si>
  <si>
    <t>Tradera Sockertopp</t>
  </si>
  <si>
    <t>af O. A. O[ttander] m. fl. I, II, III (1842-1926-Medarbetare) (Har äv 3:e uppl)</t>
  </si>
  <si>
    <t>Samlade av Else Lundin (1905-1988), illustrerade av Brita Nurmi</t>
  </si>
  <si>
    <t>Små Sångare ; Del 1</t>
  </si>
  <si>
    <t>Tradera Nomie</t>
  </si>
  <si>
    <t>Tammerfors</t>
  </si>
  <si>
    <t>Solskenet ; Nya Förbundssånger (3:e uppl, har koral 1904)</t>
  </si>
  <si>
    <t>Tradera - Auktion-P</t>
  </si>
  <si>
    <t>J.A. Hultman &amp; son Co. Chicago. (35 cent)</t>
  </si>
  <si>
    <t>Solskensstrålar, nya (40 sånger)</t>
  </si>
  <si>
    <t>1927 ev</t>
  </si>
  <si>
    <t>Hultman J.A. (125 sånger)</t>
  </si>
  <si>
    <t>Solskenssånger (1911) I</t>
  </si>
  <si>
    <t>Hultman J.A. (375 sånger)</t>
  </si>
  <si>
    <t>Solskenssånger (1928) I-III</t>
  </si>
  <si>
    <t>Hultman J.A. (500 sånger)</t>
  </si>
  <si>
    <t>Solskenssånger (1939) I-VI</t>
  </si>
  <si>
    <t>Solskenssånger (1950)</t>
  </si>
  <si>
    <t>Homer Rodeheaver, Chicago, Philadelphia</t>
  </si>
  <si>
    <t>Songs for Service For the Church, Sunday School and Evangelistic Services : Special Tabernacle Edition</t>
  </si>
  <si>
    <t>före 1955 ev</t>
  </si>
  <si>
    <t>Annat musiktryck &gt;15 cm</t>
  </si>
  <si>
    <t>Nordiska musikförlaget, Kgl Maj:ts Cirkulär (21 sånger)</t>
  </si>
  <si>
    <t>Stamsångerna</t>
  </si>
  <si>
    <t>(Psalmer, texter och liturgi)</t>
  </si>
  <si>
    <t>Stilla Veckan enlig 1955 års ordning </t>
  </si>
  <si>
    <t>Tradera - skattjägare</t>
  </si>
  <si>
    <t>EFS, Th. Söderberg (1:a kom 1882)</t>
  </si>
  <si>
    <t>Stockholms söndagsskolförenings sångbok 1882 (1887). Med dess melodier arrangerade för fyra röster (2:a uppl)</t>
  </si>
  <si>
    <t>Stockholms söndagsskolförenings sångbok 1882 (1888)</t>
  </si>
  <si>
    <t>EFS (har koralbok 1910 med 350 sånger)</t>
  </si>
  <si>
    <t xml:space="preserve">Stockholms söndagsskolförenings sångbok 1882 (1902), III </t>
  </si>
  <si>
    <t>1902 ev</t>
  </si>
  <si>
    <t xml:space="preserve">Stockholms söndagsskolförenings sångbok 1882 (1910), III </t>
  </si>
  <si>
    <t>Stockholms söndagsskolförenings sångbok 1888 (1890). Större samlingen (226 sånger)</t>
  </si>
  <si>
    <t>Stockholms söndagsskolförenings sångbok 1888 (1898). Nr 2, Större samlingen (226 sånger)</t>
  </si>
  <si>
    <t>Stockholms söndagsskolförenings sångbok 1918 (1918, 3:e samlingen, nystavad upplaga, 350 sånger)</t>
  </si>
  <si>
    <t>Leander V-ås</t>
  </si>
  <si>
    <t>Frälsningsarmén 238 sånger (saknar 1884, 1887, 1890, 1891, 1892)</t>
  </si>
  <si>
    <t>Strids-Sånger 1885 (1885)</t>
  </si>
  <si>
    <t>Frälsningsarmén, 311 sånger, Ny utökad upplaga (saknar 1884, 1887, 1890, 1891, 1892)</t>
  </si>
  <si>
    <t>Strids-Sånger 1885 (1889)</t>
  </si>
  <si>
    <t>Antikvariat Linköpings</t>
  </si>
  <si>
    <t xml:space="preserve">Filadelfia. Samlade av [bröderna] Einar Ekberg, Karl-Erik Svedlund </t>
  </si>
  <si>
    <t>Strängmusiksånger för sång och musikgrupper. Häfte 1. (Sång nr 1-17)</t>
  </si>
  <si>
    <t>Strängmusiksånger för sång och musikgrupper. Häfte 5. (Sång nr 79-100)</t>
  </si>
  <si>
    <t>Walter Erixon</t>
  </si>
  <si>
    <t>Strängmusiksånger för sång och musikgrupper. Häfte 6. Jubelkvartettens sånger 1940</t>
  </si>
  <si>
    <t>Ekberg, Svedlund</t>
  </si>
  <si>
    <t>Strängmusiksånger för sång och musikgrupper. Häfte 7. (Sång nr 119-138)</t>
  </si>
  <si>
    <t>Filadelfia. Samlade av [bröderna] Einar Ekberg, Karl-Erik Svedlund</t>
  </si>
  <si>
    <t>Strängmusiksånger för sång och musikgrupper. Inbunden häfte 1-5 (Sång nr 1-100)</t>
  </si>
  <si>
    <t>Östermalms fria församling</t>
  </si>
  <si>
    <t>Stäm in i lovsången ; sånger ur tidskriften Gryningen (26 sånger, ansv utg Paul Ongman)</t>
  </si>
  <si>
    <t>Svenska Missionsförbundet (melodialternativ till 1920 års utgåva)</t>
  </si>
  <si>
    <t>Supplement till Svenska Missionsförbundets Sångbok (till Sånger och Psalmer 1920)</t>
  </si>
  <si>
    <t xml:space="preserve">Svenska Missionsförbundet </t>
  </si>
  <si>
    <t>SMFs förlag</t>
  </si>
  <si>
    <t>Svensk psalmbok för de evangelisk-lutherska församlingarna i Finland, antagna 1886, jämte tillägg 1928</t>
  </si>
  <si>
    <t>Förb för Svenskt Församlingsarbete i Finland R.F. Petit i box. Guldsnitt</t>
  </si>
  <si>
    <t>Svensk psalmbok för de evangelisk-lutherska församlingarna i Storfurstendömet Finland, antagna 1886</t>
  </si>
  <si>
    <t>Svensk psalmbok för de evangelisk-lutherska församlingarna i Storfurstendömet Finland, antagna 1886 samb med Sionsharpan</t>
  </si>
  <si>
    <t>Libris (1942)</t>
  </si>
  <si>
    <t>Svensk psalmbok för den evangelisk-lutherska kyrkan i Finland 1943 (1946)</t>
  </si>
  <si>
    <t>Förbundet för svenskt församlingsarbete i Finland r.f. Helsingfors</t>
  </si>
  <si>
    <t>Svensk psalmbok för den evangelisk-lutherska kyrkan i Finland 1943 (1961)</t>
  </si>
  <si>
    <t>Nordisk psalmbok</t>
  </si>
  <si>
    <t>Församlingsförbundets förlag, Vasa</t>
  </si>
  <si>
    <t>Svensk psalmbok för den evangelisk-lutherska kyrkan i Finland 1986</t>
  </si>
  <si>
    <t>Lånad 2013</t>
  </si>
  <si>
    <t>LÅN 2013 - Fredrik</t>
  </si>
  <si>
    <t>xx</t>
  </si>
  <si>
    <t>Liedgren Emil. Ur äldre psalmdiktning till 1819, med förklarande anmärkningar (dvs hymnologi). Skrifter utgivna av Modermålslärarnas förening.</t>
  </si>
  <si>
    <t>Svensk Psalmdiktning i urval ; för skolor och självstudium</t>
  </si>
  <si>
    <t xml:space="preserve"> Var 10 Gratis</t>
  </si>
  <si>
    <t>Antikvariat Thirddegree</t>
  </si>
  <si>
    <t>Liedgren Emil</t>
  </si>
  <si>
    <t>Libris (1921, 5:e )</t>
  </si>
  <si>
    <t>Svenska Missionsförbundet (+koral 1910)</t>
  </si>
  <si>
    <t>Svensk Söndagsskolsångbok 1908 ; till bruk för skolor och vid barngudstjänster (1:a uppl)</t>
  </si>
  <si>
    <t>Svensk Söndagsskolsångbok 1908 ; till bruk för skolor och vid barngudstjänster (5:e uppl)</t>
  </si>
  <si>
    <t>Libris (1919, 7:e)</t>
  </si>
  <si>
    <t>Svensk Söndagsskolsångbok 1908 ; till bruk för skolor och vid barngudstjänster (6:e uppl)</t>
  </si>
  <si>
    <t>Libris (1937)</t>
  </si>
  <si>
    <t>Baptister, Metodister, SMF, EFS, Sv Alliansmissionen. (=1929 troligen)</t>
  </si>
  <si>
    <t>Svensk söndagsskolsångbok 1929 (1929)</t>
  </si>
  <si>
    <t>Emma Landin</t>
  </si>
  <si>
    <t>Svensk söndagsskolsångbok 1929 (1930, 2:a uppl, 30:e tusendet)</t>
  </si>
  <si>
    <t>Svensk söndagsskolsångbok 1929 (1936, 2:a uppl, 30:e tusendet)</t>
  </si>
  <si>
    <t>Baptister, Metodister, SMF, EFS, Sv Alliansmissionen. (=1929 troligen) Missionsförbundets förlag</t>
  </si>
  <si>
    <t>Svensk söndagsskolsångbok 1929 (1936, 4:e uppl, 151:a tusendet)</t>
  </si>
  <si>
    <t>Libris (9:e)</t>
  </si>
  <si>
    <t>Baptister, Metodister, SMF, EFS, Sv Alliansmissionen. (=1929 troligen) Missionsförbundets förlag. (samma antal sånger men antal tryck?)</t>
  </si>
  <si>
    <t>Svensk söndagsskolsångbok 1929 (1937, 25:e tusendet !)</t>
  </si>
  <si>
    <t>Svensk söndagsskolsångbok 1929 (1943, 06:e uppl, 276-340:e tusendet)</t>
  </si>
  <si>
    <t>Baptister, Metodister, SMF, EFS, Sv Alliansmissionen. (=1929 troligen) Örebromissionens förlag</t>
  </si>
  <si>
    <t>Svensk söndagsskolsångbok 1929 (1947, 09:e uppl)</t>
  </si>
  <si>
    <t>Libris (11:e)</t>
  </si>
  <si>
    <t>Svensk söndagsskolsångbok 1929 (1951, 10:e uppl, 451:a tusendet)</t>
  </si>
  <si>
    <t>Svensk söndagsskolsångbok 1929 (1959, 14:e uppl, 640:e tusendet)</t>
  </si>
  <si>
    <t>Libris (1908)</t>
  </si>
  <si>
    <t>Sammanställda av Alfr Dalin. Albert Bonniers förlag. Läseböcker för Sveriges barndomsskolor, utgivna av Alfr Dalin och Fredtjuv Berg</t>
  </si>
  <si>
    <t>Svensk Vers II ; Psalmer, sånger och visor</t>
  </si>
  <si>
    <t>Österns söndagsskolförening, Washington (392 sånger + 62 engelska där sid 1-2 saknas)</t>
  </si>
  <si>
    <t>Svenska Söndagsskolans Sångbok</t>
  </si>
  <si>
    <t>Trad-Gränslöst</t>
  </si>
  <si>
    <t>Valda av Bo Setterlind</t>
  </si>
  <si>
    <t>Sång som lever ; 45 andliga visor</t>
  </si>
  <si>
    <t>Svenska Missionsförbundets sångarförbund</t>
  </si>
  <si>
    <t>Sångarbladets notbilaga 1 (1929-1933) se även Övrigt</t>
  </si>
  <si>
    <t>Kyrkans Ungdom i Västerås Stift (ca 15 psalmer)</t>
  </si>
  <si>
    <t>1970 ca</t>
  </si>
  <si>
    <t>Bollnäs</t>
  </si>
  <si>
    <t>Koral 20 cm</t>
  </si>
  <si>
    <t>SvKy Diakonistyrelses förlag, 27 sid (har del 2, 1961)</t>
  </si>
  <si>
    <t>Sångbok för de minsta 1 ; Rörelsesånger för hem och söndagsskola</t>
  </si>
  <si>
    <t>Antikvariat J Svenonius</t>
  </si>
  <si>
    <t>Sångbok för de minsta 2 ; Rörelsesånger för hem och söndagsskola</t>
  </si>
  <si>
    <t>Svenska Missionsförbundets ungdom, 17 sånger, 66 sid</t>
  </si>
  <si>
    <t>Sångbok för Musikföreningar 1</t>
  </si>
  <si>
    <t>Sångbok för söndagsskolan (för 134 sånger)</t>
  </si>
  <si>
    <t>Bibeltrogna vänners förlag, 300 sånger (har ej 4:e 1977 års)</t>
  </si>
  <si>
    <t>Sångbok för söndagsskolan 1954 (1:a)</t>
  </si>
  <si>
    <t>Sångbok för söndagsskolan 1962 (3:e)</t>
  </si>
  <si>
    <t>Utgifven av V.L. Ny tillökt och omarbetad upplaga. C.A.V. Lundholms förlag</t>
  </si>
  <si>
    <t>Sångbok för söndagsskolan och hemmet ; större samlingen (200 sånger)</t>
  </si>
  <si>
    <t>Tradera Bims</t>
  </si>
  <si>
    <t>Libris (1949)</t>
  </si>
  <si>
    <t>Bonniers förlag. Erlanson, Körling, Österberg</t>
  </si>
  <si>
    <t>Sångboken (1930) ; Sånger för skolan (6:e upplagan, 165 psalmer &amp; sånger)</t>
  </si>
  <si>
    <t>Sångboken (1944) ; Sånger för skolan. Med stamsångerna (14:e upplagan, 165 psalmer &amp; sånger)</t>
  </si>
  <si>
    <t>Sångboken (1947) ; Sånger för skolan. Med stamsångerna (15:e upplagan, 168 psalmer &amp; sånger)</t>
  </si>
  <si>
    <t>Hammarbacken</t>
  </si>
  <si>
    <t>Sångboken Gemenskap 1945 (har koralbok)</t>
  </si>
  <si>
    <t>Redaktion: Jan Erixon, Hans-Lennart Raask, Peter Sandwall ISBN 91-86082-05-1</t>
  </si>
  <si>
    <t>Sångboken Halleluja</t>
  </si>
  <si>
    <t>Tradera - Jackie</t>
  </si>
  <si>
    <t>Topelius</t>
  </si>
  <si>
    <t>Sånger af Z.Topelius - II ; Nya blad, 2:a utgåva</t>
  </si>
  <si>
    <t>Tradera - CapPac</t>
  </si>
  <si>
    <t>Carl Lundgren och Eric [Bergqvist] (har även CL:s "Nöd &amp; Nåd")</t>
  </si>
  <si>
    <t>Sånger av Carl Lundgren och Eric</t>
  </si>
  <si>
    <t>Miriam Boström</t>
  </si>
  <si>
    <t>Fribaptisterna (ur Barntoner m.fl.)</t>
  </si>
  <si>
    <t>Sånger för barn- och ungdomsmöten</t>
  </si>
  <si>
    <t>Frälsningsarmén (saknar Sånger för FA:s barn-… 1934)</t>
  </si>
  <si>
    <t>Metodisternas Nya Bokförlags Ab (gavs ut 1914 och 1915 också. Har koral 1913)</t>
  </si>
  <si>
    <t>Sånger för barngudstjänster och söndagsskolor</t>
  </si>
  <si>
    <t>Tradera Maria</t>
  </si>
  <si>
    <t>Vid 5:e uppl 1924 reviderades denna.</t>
  </si>
  <si>
    <t>Sånger för Blåbandsmöten 1907</t>
  </si>
  <si>
    <t>Sthlm 1888. 4 sidor. För judisk konfirmation</t>
  </si>
  <si>
    <t>Sånger för Confirmationen</t>
  </si>
  <si>
    <t>Jesu Kristi Kyrka av Sista Dagars Heliga. (Mormonerna) 2:a uppl. Utgifven och förlagd af Andreas Peterson</t>
  </si>
  <si>
    <t>Sånger för de Sista Dagars Heligas Söndagsskola</t>
  </si>
  <si>
    <t>Frälsningsarmén (163 sånger) (saknar 1927)</t>
  </si>
  <si>
    <t>Sånger för Frälsningsarméns möten</t>
  </si>
  <si>
    <t>Tradera Ida</t>
  </si>
  <si>
    <t>Frälsningsarmén (168 sånger) (saknar 1927)</t>
  </si>
  <si>
    <t>Drottninggatans bokbord</t>
  </si>
  <si>
    <t>Frälsningsarmén (175 sånger, liksom i 1946) (saknar 1927)</t>
  </si>
  <si>
    <t>Forshaga Loppis</t>
  </si>
  <si>
    <t>Frälsningsarmén (169 sånger) (saknar 1927)</t>
  </si>
  <si>
    <t>Frälsningsarmén (165 sånger) (saknar 1927)</t>
  </si>
  <si>
    <t>Tradera ÖnTorp</t>
  </si>
  <si>
    <t>Frälsningsarmén (150 sånger, saknar 1927)</t>
  </si>
  <si>
    <t>Frälsningsarmén (159 sånger, saknar 1927)</t>
  </si>
  <si>
    <t>1955 ca</t>
  </si>
  <si>
    <t>Frälsningsarmén (153 sånger)</t>
  </si>
  <si>
    <t>Vara Nya Tryckeri</t>
  </si>
  <si>
    <t>Frälsningsarméns högkvarter</t>
  </si>
  <si>
    <t>Sånger för Frälsningsarméns Riksoffensiv 1942</t>
  </si>
  <si>
    <t>Sveriges Blåbandsförening (blandat innehåll med psalmer för barn)</t>
  </si>
  <si>
    <t>Sånger för Hoppets Här</t>
  </si>
  <si>
    <t>Sånger för Kristna kampanjer (50 sånger + körer)</t>
  </si>
  <si>
    <t>Sånger för Kristna kampanjer och konferenser (92 sånger)</t>
  </si>
  <si>
    <t>Bergströms Tryckeri Gislaved</t>
  </si>
  <si>
    <t>Sånger för Kristna kampanjer, konferenser och övriga möten (114 sånger+61 körer)</t>
  </si>
  <si>
    <t>Södersten, Axel.  Svenska Missionsförbundet. 23 x 15 cm</t>
  </si>
  <si>
    <t>Sånger för manskör andliga sånger komponerade och arrangerade av A. Södersten</t>
  </si>
  <si>
    <t>De Rijzende Zon Holland</t>
  </si>
  <si>
    <t>Verbum, Nils Wallnäs m.fl.</t>
  </si>
  <si>
    <t>Sånger för små och stora</t>
  </si>
  <si>
    <t>Sånger för söndagsskolan 1896</t>
  </si>
  <si>
    <t xml:space="preserve">Utgifna av T.T. </t>
  </si>
  <si>
    <t>Sånger för söndagsskolan och hemmet 1873</t>
  </si>
  <si>
    <t>LÅN 2014 - Miriam Boström</t>
  </si>
  <si>
    <t>Utgifna af T Truvé, eget förlag. Säljas genom Söndagsskolföreningen, Örebro</t>
  </si>
  <si>
    <t>Sånger för söndagsskolan och hemmet 1876 (05:e uppl)</t>
  </si>
  <si>
    <t xml:space="preserve">T Truvés förlag </t>
  </si>
  <si>
    <t>Sånger för söndagsskolan och hemmet 1877 (06:e uppl)</t>
  </si>
  <si>
    <t>Inga-Lill</t>
  </si>
  <si>
    <t>Sånger för söndagsskolan och hemmet 1898 (21:a uppl)</t>
  </si>
  <si>
    <t>Tradera - Stina</t>
  </si>
  <si>
    <t>ÖM:s förlag ur Psalm och Sång och Segertoner (se även ÖM:s För Tält och Kyrka) (saknar 1951, 1965)</t>
  </si>
  <si>
    <t>Sånger för tält och kyrka (1:a uppl)</t>
  </si>
  <si>
    <t>Libris, ur Psalm och Sång och Segertoner (se även ÖM:s För Tält och Kyrka)</t>
  </si>
  <si>
    <t>Sånger för tält och kyrka (3:e uppl)</t>
  </si>
  <si>
    <t>Libris (1985)</t>
  </si>
  <si>
    <t>Libris, ur Psalm och Sång och Segertoner (se även ÖM:s För Tält och Kyrka) (har ej 7:e uppl 1985, 79 sid)</t>
  </si>
  <si>
    <t>Sånger för tält och kyrka (6:e uppl)</t>
  </si>
  <si>
    <t>Libris (1941, 4:e)</t>
  </si>
  <si>
    <t>Filadelfia (saknar ev 1935)</t>
  </si>
  <si>
    <t>Sånger för väckelsemöten ur Segertoner 1930 (11:e uppl, 140 sånger, se koral 1952)</t>
  </si>
  <si>
    <t>Svenska Missionsförbundet (SMF 1893=1903, 1894=koralen har jag)</t>
  </si>
  <si>
    <t>Sånger och Psalmer 1893 (1893) 700 sånger</t>
  </si>
  <si>
    <t>Tradera - Klienten</t>
  </si>
  <si>
    <t>Sånger och Psalmer 1893 (1893) 703 sånger</t>
  </si>
  <si>
    <t>Sånger och Psalmer 1893 (1899)</t>
  </si>
  <si>
    <t>Ramnäs fg</t>
  </si>
  <si>
    <t>Sånger och Psalmer 1893 (1910, 11:e upplagan)</t>
  </si>
  <si>
    <t>Svenska Missionsförbundet (SMF 1894=koralen har jag)</t>
  </si>
  <si>
    <t>Sånger och Psalmer 1893 (1915, 14:e upplagan)</t>
  </si>
  <si>
    <t>Kårbergs Friförs, Storå MissFörs</t>
  </si>
  <si>
    <t>Svenska Missionsförbundet (SMF 1920, + supplement för musik 1925)</t>
  </si>
  <si>
    <t>Sånger och Psalmer 1920 (1922)</t>
  </si>
  <si>
    <t>20+0+15+15+15+20+0+0</t>
  </si>
  <si>
    <t> 3 UF, 2 Storå, Agardhsgatan, SolaFide
 &amp; Söderlund</t>
  </si>
  <si>
    <t>2006-03-02 2007-11-25 2008-02-09</t>
  </si>
  <si>
    <t>Sånger och Psalmer 1920 (1925)</t>
  </si>
  <si>
    <t>Stor stil</t>
  </si>
  <si>
    <t>Sånger och Psalmer 1920 (1928)</t>
  </si>
  <si>
    <t> 3 UF, 2 Storå, Agardhsgatan, SolaFide</t>
  </si>
  <si>
    <t>2006-03-02 2007-11-25</t>
  </si>
  <si>
    <t>Sånger och Psalmer 1920 (1938)</t>
  </si>
  <si>
    <t>Sånger och Psalmer 1920 (1939)</t>
  </si>
  <si>
    <t>Sånger och Psalmer 1920 (1943)</t>
  </si>
  <si>
    <t>Libris (1951)</t>
  </si>
  <si>
    <t>Svenska Missionsförbundet (SMF 1951. Har Valda… 1957)</t>
  </si>
  <si>
    <t>Sånger och Psalmer 1951 (1952, 3:e uppl, har koralbok)</t>
  </si>
  <si>
    <t xml:space="preserve">0 + minns ej </t>
  </si>
  <si>
    <t>Sånger och Psalmer 1951 (1953, melodisångbok 1:a uppl, har koralbok)</t>
  </si>
  <si>
    <t>(20)</t>
  </si>
  <si>
    <t>Sånger och Psalmer 1951 (1956, 5:e uppl. har koralbok)</t>
  </si>
  <si>
    <t>Yngve Alster</t>
  </si>
  <si>
    <t>Sånger och Psalmer 1951 (1956, 6:e uppl. har koralbok)</t>
  </si>
  <si>
    <t>Sånger och Psalmer 1951 (1960, 7:e uppl. har koralbok)</t>
  </si>
  <si>
    <t>SMF Textutgåva (stor stil) 1952 års version (788 sånger + 800-938)</t>
  </si>
  <si>
    <t xml:space="preserve">Sånger och Psalmer 1952 + nya sånger ur Herren lever </t>
  </si>
  <si>
    <t>1980 &amp; 1982</t>
  </si>
  <si>
    <t>(saknar 1986 med 110 sidor)</t>
  </si>
  <si>
    <t>Sånger om kärlek, glädje, frid och trygghet (123 sid)</t>
  </si>
  <si>
    <t>Sånger om kärlek, glädje, frid och trygghet</t>
  </si>
  <si>
    <t>Sånger om Strid och Frid</t>
  </si>
  <si>
    <t>Sånger om Strid och Seger</t>
  </si>
  <si>
    <t>Sångbok &amp; Noter, 493 sånger. A.A. Holmgren, Minneapolis</t>
  </si>
  <si>
    <t>Sånger till Herrens Lov</t>
  </si>
  <si>
    <t>före 1931</t>
  </si>
  <si>
    <t>Tradera 4 feet</t>
  </si>
  <si>
    <t>V. Witting (180 sånger)</t>
  </si>
  <si>
    <t>Sånger till Jesu ära, nr 2</t>
  </si>
  <si>
    <t>Tradera Gränslöst</t>
  </si>
  <si>
    <t>Öfwersatta af Erik Nyström. Har tredje häftet i en sambindning Andeliga sånger. (Saknar häfte 9 &amp; 10. Har 176 nr i sifferskrift &amp; 292 i notskrift.)</t>
  </si>
  <si>
    <t>Sånger till Lammets Lof nr 1-089 (= Sankeys sånger?)</t>
  </si>
  <si>
    <t>Sånger till Lammets Lof nr 1-134 (= Sankeys sånger häfte 1- knappt nr 5)</t>
  </si>
  <si>
    <t>Tradera Kajsafia</t>
  </si>
  <si>
    <t>Öfwersatta af Erik Nyström. Har tredje häftet i en sambindning Andeliga sånger &amp; Nr 1-88 separat. (Saknar häfte 9 &amp; 10. Har 176 nr i sifferskrift &amp; 292 i notskrift.)</t>
  </si>
  <si>
    <t>Sånger till Lammets Lof nr 1-236 (= Sankeys sånger häfte 1-8)</t>
  </si>
  <si>
    <t>Tradera - Husån</t>
  </si>
  <si>
    <t>Öfwersatta af Erik Nyström. (Saknar häfte 9 &amp; 10. Har 176 nr i sifferskrift &amp; 292 i notskrift.)</t>
  </si>
  <si>
    <t>Cathie Wennborn</t>
  </si>
  <si>
    <t>5:e uppl. (1876 2:a uppl)</t>
  </si>
  <si>
    <t>Sånger till Lammets Lof nr 1-292, arrangerade för en eller flera röster, med accompagnement af orgel eller piano</t>
  </si>
  <si>
    <t>Nattliga toner</t>
  </si>
  <si>
    <t>EFS, med melodistämma</t>
  </si>
  <si>
    <t>Sånger till livs, 2 (50 sånger)</t>
  </si>
  <si>
    <t>Sånger till livs, 3 (25 sånger)</t>
  </si>
  <si>
    <t>Samlade av A. O-n, grönt häfte.</t>
  </si>
  <si>
    <t>Sånger under hemfärden</t>
  </si>
  <si>
    <t>Med en efterskrift utgiven av Sixten Belfrage</t>
  </si>
  <si>
    <t>Sånger ur psaltaren</t>
  </si>
  <si>
    <t>Kristliga Ungdomsförbundet i Sydsverige</t>
  </si>
  <si>
    <t>Sånger vid Kristliga Ungdomsförbundets i Sydsverige tält- och ungdomsmöten</t>
  </si>
  <si>
    <t>[1938]</t>
  </si>
  <si>
    <t>Midnattsropets förlag (Maranata)</t>
  </si>
  <si>
    <t>Särlaregn ; andliga sånger samlade för enskilt och offentligt bruk (2:a bearbet upplagan)</t>
  </si>
  <si>
    <t>Förlaget Filadelfia (250 sånger), samlade och redigerade av Einar Ekberg och Emil Peterson</t>
  </si>
  <si>
    <t>Söndagsskolans Segertoner 1928</t>
  </si>
  <si>
    <t>Söndagsskolans Segertoner 1928 (15:e uppl.)</t>
  </si>
  <si>
    <t>Förlaget Filadelfia (277 sånger)</t>
  </si>
  <si>
    <t>Söndagsskolans Segertoner 1956</t>
  </si>
  <si>
    <t xml:space="preserve">Förlaget Filadelfia (277 sånger) </t>
  </si>
  <si>
    <t>Söndagsskolans Segertoner 1956 ; omarbetad &amp; utökad (23:e upplagan, blå plast, har koralboken)</t>
  </si>
  <si>
    <t>Söndagsskolans Segertoner 1956 ; omarbetad &amp; utökad (23:e upplagan, grön plast, har koralboken)</t>
  </si>
  <si>
    <t>Söndagsskolans Segertoner 1956 ; omarbetad &amp; utökad (25:e upplagan, röd plast, har koralboken)</t>
  </si>
  <si>
    <t>efter 1969</t>
  </si>
  <si>
    <t>Norsk Søndagsskoleforbund</t>
  </si>
  <si>
    <t>Søndagsskole-Sangbok till bruk ved Barnegudstjenesten og i hemmet</t>
  </si>
  <si>
    <t>Melodi-trycksak &lt;15 cm</t>
  </si>
  <si>
    <t>Ta´ Ton (2:a upplagan)</t>
  </si>
  <si>
    <t>Ta´ Ton (3:e upplagan)</t>
  </si>
  <si>
    <t>Musikaliska Akademien. Jemte ett supplement af 6, ur Krigs-Rådet Åhlströms Choralbok hemtade, melodier.</t>
  </si>
  <si>
    <t>Tabell öfver minimi-antalet af de melodier i choralboken på hvilka alla psalmerna i den svenska psalmboken kunna sjungas</t>
  </si>
  <si>
    <t>Elsa Eklund, N Cronsioe, Herbert Brander, Kåbes Förlag (saknar häfte 3)</t>
  </si>
  <si>
    <t>Tempeltoner ; sånger för solo, duett och kör, häfte 1 (nr 1-23)</t>
  </si>
  <si>
    <t xml:space="preserve">Redigerad av Martin Karlsson, Herbert Brander, Elsa Eklund. Kåbes Förlag </t>
  </si>
  <si>
    <t>Tempeltoner ; sånger för solo, duett och kör, häfte 1-4 (5:e upplagan, inbundna, sång 1-95)</t>
  </si>
  <si>
    <t>Kåbes förlag (saknar häfte 3)</t>
  </si>
  <si>
    <t>Tempeltoner ; sånger för solo, duett och kör, häfte 2 (nr 24-48)</t>
  </si>
  <si>
    <t>Redigerade av Martin Karlsson, Herbert Brander, Elsa Eklund. Kåbes Förlag (saknar häfte 3)</t>
  </si>
  <si>
    <t>Tempeltoner ; sånger för solo, duett och kör, häfte 4 (nr 74 -95)</t>
  </si>
  <si>
    <t>Vet ej</t>
  </si>
  <si>
    <t>Före 2013</t>
  </si>
  <si>
    <t>Tempeltoner ; sånger för solo, duett och kör, häfte 5 (nr 96-117)</t>
  </si>
  <si>
    <t>Utg. av Julius Hammarlund, (1803-1910).</t>
  </si>
  <si>
    <t>Text till 369 sånger ur första och andra samlingarna</t>
  </si>
  <si>
    <t>Fellingsbro loppis</t>
  </si>
  <si>
    <t>Authorized by The Evangelical Lutheran Augustana Synod</t>
  </si>
  <si>
    <t>The Hymnal and Order of Service (gudstjänstordning)</t>
  </si>
  <si>
    <t>Augustanasynoden</t>
  </si>
  <si>
    <t>Herbert Brander och Martin Karlsson, Kåbes förlag (Melodipsalmbok trycktes 1958). Lös baksida</t>
  </si>
  <si>
    <t>Till sångens land, 1950 (3:e upplagan)</t>
  </si>
  <si>
    <t>Andin</t>
  </si>
  <si>
    <t xml:space="preserve">Herbert Brander och Martin Karlsson, Kåbes förlag (Melodipsalmbok trycktes 1958). </t>
  </si>
  <si>
    <t>Till sångens land, 1950 (5:e upplagan)</t>
  </si>
  <si>
    <t>Ungdomsorg för Metodistkyrkan, Baptisterna &amp; SMU</t>
  </si>
  <si>
    <t>Tillsammans i sång (2:a upplagan, 80 sånger)</t>
  </si>
  <si>
    <t xml:space="preserve">EFS </t>
  </si>
  <si>
    <t>Tillägg till Sionstoner ; 46 nya sånger (ur Psalmer och Visor 76 och Herren Lever)</t>
  </si>
  <si>
    <t>EFS (bl.a. Blott en dag ur S.T. 429)</t>
  </si>
  <si>
    <t>Tio Ahnfeltssånger</t>
  </si>
  <si>
    <t>Lutherska Bekännelsekyrkan</t>
  </si>
  <si>
    <t>Trefaldighetstiden ; Liturgi och psalmer</t>
  </si>
  <si>
    <t>2010 ca</t>
  </si>
  <si>
    <t>Camilla Hedkvist</t>
  </si>
  <si>
    <t>Samlade och utgifna af A. Sundén, Boxholm (eget förlag) (ej=Turturdufvans röst)</t>
  </si>
  <si>
    <t>Turturdufvan ; Andliga sånger (42 sånger)</t>
  </si>
  <si>
    <t>Sånger af Albert Johansson</t>
  </si>
  <si>
    <t>Turturdufvans röst</t>
  </si>
  <si>
    <t>Medarb. i Sanningsvittnet verksam inom SMF och Frälsningsarmén. 1865-1919, Alingsås.</t>
  </si>
  <si>
    <t>Under vandringen ; Sånger av Selma Holmgren</t>
  </si>
  <si>
    <t>Koralhäfte A4</t>
  </si>
  <si>
    <t>Av Sörenson Joel (red). Westerbergs. 1951. 40-sidigt nothäfte. Svenska Baptisternas Ungdomsförbund SBU</t>
  </si>
  <si>
    <t>Unga Kristna sjunger</t>
  </si>
  <si>
    <t>Henning Ejesand</t>
  </si>
  <si>
    <t>ÖM (har inte 1938, 1948, 1953) Örebro Missionsförenings förlag. 9x13,5 cm</t>
  </si>
  <si>
    <t>Unga toner : Sånger för evangeliska barnmöten. Ny utökad upplaga</t>
  </si>
  <si>
    <t>Bokbörsen Bild Text &amp; Form</t>
  </si>
  <si>
    <t>Samlade av Conrad [Adolf Björkman] (122 sånger)</t>
  </si>
  <si>
    <t>Ungdomsstjärnan (1906) ; Andliga sånger för ungdom och barn</t>
  </si>
  <si>
    <t>Ungdomssånger ; Sångbok för den kristliga andakten för kyrkan, skolan och hemmet</t>
  </si>
  <si>
    <t>SMF (har 1939 samt litet särtryck 1937)</t>
  </si>
  <si>
    <t>Ungdomssånger 1935 (2:a uppl, 120 sånger)</t>
  </si>
  <si>
    <t>LÅN 2009 - Fredrik</t>
  </si>
  <si>
    <t>Libris (1936)</t>
  </si>
  <si>
    <t>Svenska Missionsförbundet (med biografier)</t>
  </si>
  <si>
    <t>Ungdomssånger 1939 (1:a uppl trol.)</t>
  </si>
  <si>
    <t>Andor</t>
  </si>
  <si>
    <t>Ungdomssånger 1939 (5:e uppl)</t>
  </si>
  <si>
    <t>Tradera Livingfalls</t>
  </si>
  <si>
    <t>Ungdomssånger 1939 (6:e upplagan)</t>
  </si>
  <si>
    <t>Missionsförbundet, Nya Bokförlag, Ernst Westerberg, Örebro Missionsförening</t>
  </si>
  <si>
    <t>Ungdomssånger 1958 ; utgivna för gudstjänst och övriga sammankomster</t>
  </si>
  <si>
    <t>Ungdomssånger 1958 ; utgivna för gudstjänst och övriga sammankomster (2:a uppl)</t>
  </si>
  <si>
    <t>Ungdomssånger för Hem, skola och gudstjänstbruk (1940)</t>
  </si>
  <si>
    <t>Libris (1940)</t>
  </si>
  <si>
    <t>Ungdomssånger för Hem, skola och gudstjänstbruk (1941, 4-7:e tusendet)</t>
  </si>
  <si>
    <t xml:space="preserve">Samlade av Herbert Brander. B-M:s Bokförlag, Sthlm. (Med 6 Lägersånger i lösblad från Kåbes Förlag.) </t>
  </si>
  <si>
    <t>Ungdomstoner : Junior och ungdomssånger</t>
  </si>
  <si>
    <t>Libris (1906)</t>
  </si>
  <si>
    <t>Förbundet mellan Sveriges kristliga föreningar af Unge Män, Sthlm (saknar 1900, 1921)</t>
  </si>
  <si>
    <t>UPPÅT 1909. Samling af Andliga o fosterländska sånger. Musikbilaga. (3:e omarb o tillökade upplagan)</t>
  </si>
  <si>
    <t>UPPÅT. Samling af Andliga o fosterländska sånger</t>
  </si>
  <si>
    <t>UPPÅT 1909. Samling af Andliga o fosterländska sånger. Musikbilaga. (4:e omarb o tillökade upplagan)</t>
  </si>
  <si>
    <t>efter 1909</t>
  </si>
  <si>
    <t>Förbundet mellan Sveriges kristliga föreningar af Unge Män, Sthlm (saknar 1900, 1921) (5:e tryckt 1918)</t>
  </si>
  <si>
    <t>UPPÅT 1925. Samling af Andliga o fosterländska sånger. Musikbilaga. (6:e oförändrade upplagan)</t>
  </si>
  <si>
    <t>UPPÅT 1930. Samling af Andliga o fosterländska sånger. Musikbilaga. Fullständigt omarbetad upplaga</t>
  </si>
  <si>
    <t>KFUK, KFUM. Triangelförlaget</t>
  </si>
  <si>
    <t>UPPÅT 1952. Samling av andliga och lyriska sånger. Helt omarbetad upplaga</t>
  </si>
  <si>
    <t>Albert E Lindström, eget förlag (200 sånger)</t>
  </si>
  <si>
    <t>Urval af Oscar Ahnfelts andeliga sånger, arragerade i qvartett för manskörer</t>
  </si>
  <si>
    <t>Estnisk psalmbok, Au olgu Jumalale, (Ära vare Gud) Tallinn. Eestimaa Ew Luth Usu Opetajate seltsi Kirjastus. Estland Ew Luth Tro Lärare Society Publishers</t>
  </si>
  <si>
    <t>Uus Lauluraamat ; Nya sångbok</t>
  </si>
  <si>
    <t>Bokhandeln i Tallinn</t>
  </si>
  <si>
    <t>Utgifna af Jon Hjelmer, F.C. Askerbergs förlag. Flera ej från 1819 års ps.b. Inget register.</t>
  </si>
  <si>
    <t>Valda psalmer ; samlade och ordnade efter kyrkoårets helg- och söndagar</t>
  </si>
  <si>
    <t>Ur KG:s lista 120727. Antikvariat Bothnia</t>
  </si>
  <si>
    <t>Arvika Metodistkyrka (2 ex! Saknar samma titel utgiven i Gustavsberg)</t>
  </si>
  <si>
    <t>Valda Sånger för Väckelsemöten</t>
  </si>
  <si>
    <t>Blomqvist, Joel (1840-1930). (Har ej första häftet)</t>
  </si>
  <si>
    <t>Valda sånger ur hemlandstoner m. fl. arr. för guitarr. Andra häftet</t>
  </si>
  <si>
    <t>Furioso</t>
  </si>
  <si>
    <t>Baptisterna. B-M:s Bokförlags AB (106 sånger)</t>
  </si>
  <si>
    <t>Valda sånger ur Psalmisten 1928 avsedda att tillhandahållas deltagare i väckelse- och allians-, uppbyggelse- och friluftsmöten</t>
  </si>
  <si>
    <t>EFS - Adolf Edgren, sång- och musiklärare</t>
  </si>
  <si>
    <t>Valda sånger ur Sionstoner ; lätt arrangerade för gitarr (103 sånger + gitarrskola, har psalmbok och koral)</t>
  </si>
  <si>
    <t>Valda sånger ur Sånger och psalmer</t>
  </si>
  <si>
    <t>Nyeds Missionsförs</t>
  </si>
  <si>
    <t xml:space="preserve">Anna Ölander, EFS. </t>
  </si>
  <si>
    <t>Vallfärdssånger</t>
  </si>
  <si>
    <t>Antikvariat Rune Englund</t>
  </si>
  <si>
    <t>Karlstad stifts ungdomsråd (6:e uppl) 1943 har 31 sidor</t>
  </si>
  <si>
    <t>Vandrings- och lägersånger</t>
  </si>
  <si>
    <t>Libris (1737)</t>
  </si>
  <si>
    <t>Sammansatta av Creiman, Anders (död 1707)</t>
  </si>
  <si>
    <t>Wederqwickande Själa-ro, eller hundrade Andeliga Sånger, med En Andelig Wisa och Spena-Barnas Rök-Offer</t>
  </si>
  <si>
    <t>1798/1799</t>
  </si>
  <si>
    <t>Sammansatta av Creiman, Anders (död 1707) (A.C. ånyo upplagd 1793, 296 sid)</t>
  </si>
  <si>
    <t>Wederqwickande Själa-ro, eller tvåhundrade Andeliga Sånger, med bihang och Spena-Barnas Rök-Offer</t>
  </si>
  <si>
    <t>(KFUM eller troligare Vermlands Kristliga Sångarförbund - bara psalmer)</t>
  </si>
  <si>
    <t>Vermlands Kristl. Ungdomskonferens Sånghäfte 1901</t>
  </si>
  <si>
    <t>Antikvariat Arne Vannevik</t>
  </si>
  <si>
    <t>Melodi-psalmhäfte &lt;15 cm</t>
  </si>
  <si>
    <t>Stig Abrahamsson &amp; Gunnar Karlsson. Evangeliipress</t>
  </si>
  <si>
    <t>Vi sjunger ; Körer för väckelse och ungdomsarbetet (2:a samlingen, 1:a uppl)</t>
  </si>
  <si>
    <t>Vi sjunger ; Körer för väckelse och ungdomsarbetet (2:a uppl)</t>
  </si>
  <si>
    <t>Ruotsin Kirkon</t>
  </si>
  <si>
    <t>Virsikirja (2003) ; Den svenska psalmboken på finska</t>
  </si>
  <si>
    <t>Gåva av Ulrika Bernövall</t>
  </si>
  <si>
    <t>Ruotsin Kirkon Suomenkielinen</t>
  </si>
  <si>
    <t>Virsikirja 1924</t>
  </si>
  <si>
    <t>Olavi Korhonen, Boden</t>
  </si>
  <si>
    <t>Suomen Evankelisluterilaisen Kirkon. Petite</t>
  </si>
  <si>
    <t>Virsikirja 1938</t>
  </si>
  <si>
    <t>Suomen Evankelisluterilaisen Kirkon</t>
  </si>
  <si>
    <t>Petite</t>
  </si>
  <si>
    <t>Gåva av Fredrik</t>
  </si>
  <si>
    <t>Virsikirja 1960</t>
  </si>
  <si>
    <t>Forshaga Röda korset</t>
  </si>
  <si>
    <t>Suomen evankelis-luterilaisen kirkon</t>
  </si>
  <si>
    <t>Virsikirja 1986 (1987)</t>
  </si>
  <si>
    <t>Lars-Åke Lundberg, Nils-Erik Svensson, Skeab förlag</t>
  </si>
  <si>
    <t>Visor</t>
  </si>
  <si>
    <t xml:space="preserve">Gustaf Melins Aktiebolag, Göteborg </t>
  </si>
  <si>
    <t xml:space="preserve">Våra Vackraste Psalmer </t>
  </si>
  <si>
    <t>1948 ev</t>
  </si>
  <si>
    <t>Christian Braw</t>
  </si>
  <si>
    <t>Vårvintersång (420 sånger)</t>
  </si>
  <si>
    <t>Runeberg</t>
  </si>
  <si>
    <t>Samlade av K[arl] G[ustav] Sjölin (saknar 1923)</t>
  </si>
  <si>
    <t>Väckelse- och Hemlandssånger ; Andliga sånger</t>
  </si>
  <si>
    <t>Helgelseförbundet (ISBN 9172180420) (har ej 2:a uppl 1963, 148 sid)</t>
  </si>
  <si>
    <t>Väckelse och Konferenssånger (5:e uppl, ur Förbundstoner)</t>
  </si>
  <si>
    <t>Tradera - UFFO</t>
  </si>
  <si>
    <t>Svenska baptistsamfundet, ÖM</t>
  </si>
  <si>
    <t>Väckelse- och Lovsånger</t>
  </si>
  <si>
    <t>Fribaptisterna (har inte 1944)</t>
  </si>
  <si>
    <t>Väckelse- och ungdomssånger för enskilt och offentligt gudstjänstbruk (2:a omarb utökad uppl)</t>
  </si>
  <si>
    <t>Samlade av Jörgen Dicander</t>
  </si>
  <si>
    <t>Väckelsens folkmelodier från Dalarna</t>
  </si>
  <si>
    <t>Tradera KinaKerstin</t>
  </si>
  <si>
    <t>Samlade av K[arl] G[ustav] Sjölin (saknar Tillägg till…)</t>
  </si>
  <si>
    <t>Väckelsesånger för affällingar och det slumrande Sion 1906</t>
  </si>
  <si>
    <t>K M S-n [K.M. Söderman] (5:e, 180 sånger)</t>
  </si>
  <si>
    <t>Zions strängaspel ; Andliga sånger. Dels samlade, dels författade samt sjungna för guitarr af K.M.S-n. [K.M.Söderman.]</t>
  </si>
  <si>
    <t>K M S-n [K.M. Söderman] (9:e, 207 sånger)</t>
  </si>
  <si>
    <t>AGÅ</t>
  </si>
  <si>
    <t>K M S-n [K.M. Söderman] (11:e, 216 sånger)</t>
  </si>
  <si>
    <t>K Jönsson</t>
  </si>
  <si>
    <t>K M S-n [K.M. Söderman] (15:e, 220 sånger)</t>
  </si>
  <si>
    <t>Dels samlade dels författade av C.J. Lindblad, eget förlag (Läsaren 1890, 1892)</t>
  </si>
  <si>
    <t>Zittrans toner ; Andliga sånger (3:e tillökta uppl)</t>
  </si>
  <si>
    <t>Susanne i Deje</t>
  </si>
  <si>
    <t>Zittrans toner ; Andliga sånger (4:e uppl)</t>
  </si>
  <si>
    <t>Kyrkliga skolföreningen, oförändrad uppl (har inte 1990)</t>
  </si>
  <si>
    <t>Örtagårdens sångbok : en sångbok för stora och små</t>
  </si>
  <si>
    <t>Antikvariat Tankstället</t>
  </si>
  <si>
    <t>Svenska Kyrkans Psalmböcker</t>
  </si>
  <si>
    <t>Koral SvKy</t>
  </si>
  <si>
    <t>Laurentius Petri sällskapets urkundsserie. Edwall, Pehr, C.W.K. Gleerup, 196 sid</t>
  </si>
  <si>
    <t>1620 års Liber Cantus Upsaliensis</t>
  </si>
  <si>
    <t>Lån av Fredrik</t>
  </si>
  <si>
    <t>Nat. Fransén. Bokförlaget Natur och Kultur</t>
  </si>
  <si>
    <t>1645 års Ubsalapsalmbok, "Koralbok till Then Swenska Upbsala Psalmboken 1645" Faksimil Andra delen inkl Mönsteråshandskriftens koral 1646</t>
  </si>
  <si>
    <t>1645 års Ubsalapsalmbok, "Koralbok till Then Swenska Upbsala Psalmboken 1645" Faksimil Första delen, Musikhistorisk orientering och psalmbokshistoria t.o.m. 1645</t>
  </si>
  <si>
    <t>Göteborgs stiftshistoriska sällskap</t>
  </si>
  <si>
    <t>1650 års Göteborgspsalmboken, Faksimil "Een wanligh PsalmBook"</t>
  </si>
  <si>
    <t>Kungälv</t>
  </si>
  <si>
    <t xml:space="preserve">Jesper Swedberg </t>
  </si>
  <si>
    <t>1694 Åttatio psalmer ur biskopens doct. Jesper Swedbergs psalmbok, som utgafs i Stockholm år 1694.</t>
  </si>
  <si>
    <t>”Öfwersedd och nödtorfteligen förbätrad”</t>
  </si>
  <si>
    <t>1695 års psalmbok (1738)</t>
  </si>
  <si>
    <t>LÅN 2017 - Fredrik (154 kr)</t>
  </si>
  <si>
    <t>1695 års psalmbok (1767)</t>
  </si>
  <si>
    <t>”Öfwersedd och nödtorfteligen förbätrad” (troligen inte andra upplagan). Ciselerat snitt</t>
  </si>
  <si>
    <t>1695 års psalmbok (1774)</t>
  </si>
  <si>
    <t>Tradera Sankt Olof</t>
  </si>
  <si>
    <t>”Öfwersedd och nödtorfteligen förbätrad” - Uplagd i fördetta Kgl Tryckeriet med stående Stil hos Assessoren Johan Pfeiffer</t>
  </si>
  <si>
    <t>1695 års psalmbok (1776)</t>
  </si>
  <si>
    <t>Lars Kilman</t>
  </si>
  <si>
    <t>”Öfwersedd och nödtorfteligen förbätrad” - Uplagd i Ordens-Tryckeriet med stående Styl hos Assessoren Johan Pfeiffer</t>
  </si>
  <si>
    <t>1695 års psalmbok (1791) med Psaltaren</t>
  </si>
  <si>
    <t>Tradera Quriosum</t>
  </si>
  <si>
    <t>”Öfversedd och nödtorfteligen förbättrad”</t>
  </si>
  <si>
    <t>1695 års psalmbok (1797)</t>
  </si>
  <si>
    <t>Barock - Tradera</t>
  </si>
  <si>
    <t>”Öfversedd och nödtorfteligen förbättrad” Ej frakturstil. 2-delad, etui</t>
  </si>
  <si>
    <t>Omslaget släppt. Med förstaradsresiger alla verser.</t>
  </si>
  <si>
    <t>1695 års psalmbok (1806)</t>
  </si>
  <si>
    <t>Utan titelsida till psalmerna, men till evangelietexterna och bönbok</t>
  </si>
  <si>
    <t>1695 års psalmbok (1810)</t>
  </si>
  <si>
    <t>Brudpsalmbok</t>
  </si>
  <si>
    <t>Tradera Musiken22</t>
  </si>
  <si>
    <t>Signerat innehav 1846!</t>
  </si>
  <si>
    <t>1695 års psalmbok (1814)</t>
  </si>
  <si>
    <t>Med Adam och Eva på omslaget</t>
  </si>
  <si>
    <t>1695 års psalmbok (1820)</t>
  </si>
  <si>
    <t>Tradera Kiwi52</t>
  </si>
  <si>
    <t>1695 års psalmbok (1845)</t>
  </si>
  <si>
    <t>Tryckt hos Westin i Kalmar (Se PDF sid 523) Med hänvisning till nr i 1819!</t>
  </si>
  <si>
    <t>1695 års psalmbok (1851)</t>
  </si>
  <si>
    <t>Bodellisternas (FH har 1875)</t>
  </si>
  <si>
    <t>1695 års psalmbok (1864)</t>
  </si>
  <si>
    <t>(Vem ville ha denna tryckt?)</t>
  </si>
  <si>
    <t>1695 års psalmbok (1875) Med Sions sånger (1877)</t>
  </si>
  <si>
    <t>LÅN 2015 - Fredrik</t>
  </si>
  <si>
    <t>Psalm-kirje ... + Ewangeliumeh ja episteleh ... Pitamin (Piteå) B. R. Nygren. Alrotsmarmorerat skinnband. Lulesamiska av 1695 års psalmer</t>
  </si>
  <si>
    <t>1695 års psalmbok (1876) Psalm-kirje ... + Ewangeliumeh ja episteleh ... (Pitamin, B. R. Nygren)</t>
  </si>
  <si>
    <t>Tradera Angelman</t>
  </si>
  <si>
    <t>Åbo (de gav ut en ny 1886 för storfurstendömet, liksom ny finsk)</t>
  </si>
  <si>
    <t>1695 års psalmbok (1884)</t>
  </si>
  <si>
    <t>1695 års psalmbok (1904)</t>
  </si>
  <si>
    <t>1695 års psalmbok (1959)</t>
  </si>
  <si>
    <t>Bergman</t>
  </si>
  <si>
    <t>Röd pärm</t>
  </si>
  <si>
    <t>1695 års psalmbok (1973)</t>
  </si>
  <si>
    <t>Helén Lindbäck</t>
  </si>
  <si>
    <t>Saknas titelblad</t>
  </si>
  <si>
    <t>1695 års psalmbok (uå) ; melodipsalmbok med mässan (var noterad som 1819!)</t>
  </si>
  <si>
    <t>1697 års koralbok (1697)</t>
  </si>
  <si>
    <t>”Öfwersedd och nödtorfteligen förbätrad” - å nyo uplagd af Carl Stolpe (Andra upplagan)</t>
  </si>
  <si>
    <t>1697 års koralbok (1774)</t>
  </si>
  <si>
    <t>Ramnäs församling (finns på V-ås Stiftsbib)</t>
  </si>
  <si>
    <t>1697 års koralbok, faksimil 1939</t>
  </si>
  <si>
    <t>Kulturbryggarna Lund</t>
  </si>
  <si>
    <t>Översatt av Axel P. Luth, KH i Flistad, Västergötland</t>
  </si>
  <si>
    <t>1764 års Samling af några utwalda kyrko-psalmer och andeliga sånger, från tyskan och danskan öfwersatte</t>
  </si>
  <si>
    <t>Som, Efter Hans Kongl Maj:ts Nådigsta Befallning, bör utgifwas. (saknar 1:a saml) Del 2, 178 - 485 n:r. (Kallad Celsiska provpsalmboken)</t>
  </si>
  <si>
    <t>1767 års Av Then Swenska Prof-Psalmbok Senare Samlingen (nr 178-456 + bihang nr 457-485)</t>
  </si>
  <si>
    <t>Ramnäs församling (finns på Västmanlands museum)</t>
  </si>
  <si>
    <t>Carl Johan Brag (1735-1781). Andra upplagan kom 1799  tredje kom 1831. Samtryckt med Enfaldiga Sånger, öfwer wigtiga ämnen 1795</t>
  </si>
  <si>
    <t>1780 års - Prof-psalmer af en evangelii predikant i Götheborg</t>
  </si>
  <si>
    <t>LÅN 2014 - Fredrik fr Redins antikv (400)</t>
  </si>
  <si>
    <t>Enligt Konungens Nådiga Befallning, Utgifwet af Consistorium Ecclesiasticum i Upsala. Uno von Troil, Johan Lostbom, Eric Kinmark, Eric J Almquist, Olof Domey. Kallas: Uppsala provpsalmbok eller Troilska provpsalmboken</t>
  </si>
  <si>
    <t>1793 års Förslag till Kyrko-Sånger för Swenska Församlingen</t>
  </si>
  <si>
    <t>Ramnäs församling (finns på stiftsbibl)</t>
  </si>
  <si>
    <t>Af Committeens Ledmot Doct Christopher Dahl, Professor</t>
  </si>
  <si>
    <t>1796 års Psalmer - Kongl Ecclestiastique Committeen den 12 jun 1796 Föredragna</t>
  </si>
  <si>
    <t>LÅN 2014 - Fredrik fr Röda rummet antikv (450)</t>
  </si>
  <si>
    <t>Ödmann Samuel. (FH har 2:a uppl 1806). Fyra till upplagor utkom (delvis felaktigt betecknade) 1800, -06 och -08</t>
  </si>
  <si>
    <t>1798 års - Försök till kyrko-sånger (inkl 8 försök till omarbetade)</t>
  </si>
  <si>
    <t>Ödmann Samuel. 2:a uppl. Första upplagan utkom 1798, ytterligare fyra upplagor utkom (delvis felaktigt betecknade) 1800, 1806 och 1808</t>
  </si>
  <si>
    <t>1798 års Försök till kyrko-sånger 1806</t>
  </si>
  <si>
    <t>LÅN 2014 - Fredrik fr Röda rummet (450)</t>
  </si>
  <si>
    <t>af D Linderholm, Ledamot af Samfundet Pro Fide et Christianisimo (finns även tryckt 1804 i Örebro, 340 sid)</t>
  </si>
  <si>
    <t>1807 års Försök till Förbättring Af Den Swenska Psalm-Boken</t>
  </si>
  <si>
    <t>Lån 2018 - FH (Per Englund 170811)</t>
  </si>
  <si>
    <t>FH har äv uå (236 sid), 1807 och 1809 (256 sid). Av Choræus, Michael &amp; Johan Olof Wallin.</t>
  </si>
  <si>
    <t>1807 års Omarbetade Kyrko-Psalmer</t>
  </si>
  <si>
    <t>(195 kr)</t>
  </si>
  <si>
    <t>LÅN 2016 - FH (Gustafsson 151011)</t>
  </si>
  <si>
    <t>FH har äv uå (236 sid), 1807 (186 sid) och 1809. Av Choræus, Michael &amp; Johan Olof Wallin. 256 sid, 2:a uppl</t>
  </si>
  <si>
    <t>1809 års Omarbetning af Swenska Psalmer</t>
  </si>
  <si>
    <t>(250 kr)</t>
  </si>
  <si>
    <t>LÅN 2016 - FH (Sandén 151011)</t>
  </si>
  <si>
    <t>Av Mich. Choraeus (1774-1802) &amp; J.O. Wallin (1779-1839) ny uppl 101 nr. (varav 35 godkändes i 1819) 240 sid. Tr. hos C. Delén, Sthlm. = Provpsalmb.nr. 1. Dubblett til mitt ex.</t>
  </si>
  <si>
    <t>1812 års Omarbetade Kyrko-Psalmer</t>
  </si>
  <si>
    <t>Ur Kjell Grönbergs lista 120727. Glans Antikvariat</t>
  </si>
  <si>
    <t>Av Mich. Choraeus (1774-1802) &amp; J.O. Wallin (1779-1839) ny uppl 101 nr. (varav 35 godkändes i 1819) 240 sid. Tr. hos C. Delén, Sthlm. = Provpsalmb.nr. 1 (FH har 79+26 sånger, okänt årtal)</t>
  </si>
  <si>
    <t>Tryckt hos Johan Pehr Lindh. Utgiven av komité: Lindblom, Oxenstjerna, Adlerbeth, Tingstadius, Rosenstein, af Leopold, Fant, Franzén, Wallin, Stenhammar, Frigel. Blev grund för Wallins Profpsalmbok 1816</t>
  </si>
  <si>
    <t>1814 års Förslag till förbättrade Kyrko-sånger</t>
  </si>
  <si>
    <t>LÅN 2018 - FH (161029)</t>
  </si>
  <si>
    <t xml:space="preserve">Av J.O. Wallin grundad på 1814 års "Förslag till förbättrade kyrkosånger". 1816 års förslag blev väl mottagen och till struktur och språk närmast 1819:s antagna ps.bok. </t>
  </si>
  <si>
    <t>1816 års Förslag till Svensk Psalmbok - Profpsalmbok</t>
  </si>
  <si>
    <t>Tradera - Gåva från FH</t>
  </si>
  <si>
    <t>Abraham Mankell, utgivare (delad)</t>
  </si>
  <si>
    <t>1819 Svenska psalmboken förenad med dess koraler jemte andra melodiska religiösa sångstycken för kyrkan, skolan och hemmet</t>
  </si>
  <si>
    <t>Med koralnoter trots bänkformat. Inkl melodiuppgifter</t>
  </si>
  <si>
    <t>1819 års psalmbok</t>
  </si>
  <si>
    <t>LÅN 2018 - FH</t>
  </si>
  <si>
    <t>Metalldekorerad inbindning</t>
  </si>
  <si>
    <t>Tryckt hos A[nders] Gadelius, Gröna blad</t>
  </si>
  <si>
    <t>1819 års psalmbok (1819)</t>
  </si>
  <si>
    <t>(200 kr)</t>
  </si>
  <si>
    <t>Tryckt hos A[nders] Gadelius</t>
  </si>
  <si>
    <t>Julklapp av Fredrik</t>
  </si>
  <si>
    <t>Tryckt hos N.M. Lindh, Örebro (!)</t>
  </si>
  <si>
    <t>1819 års psalmbok (1820)</t>
  </si>
  <si>
    <t>Tryckt hos Direct Henrik And Nordström</t>
  </si>
  <si>
    <t>Tradera Fått av FH</t>
  </si>
  <si>
    <t>Koral SvKy A4</t>
  </si>
  <si>
    <t>Utarbetad av Joh. Christ. Fred Haeffner. Stentryck av C Müller på I Wiborgs förlag</t>
  </si>
  <si>
    <t>1819 års psalmbok (1820) - Svensk Choralbok Af Kongl Psalm-Kommitén gillad och antagen År 1819</t>
  </si>
  <si>
    <t>J.P. Lindhs enka, Stockholm</t>
  </si>
  <si>
    <t>1819 års psalmbok (1821)</t>
  </si>
  <si>
    <t>Storstilsupplaga</t>
  </si>
  <si>
    <t>1819 års psalmbok (1824)</t>
  </si>
  <si>
    <t>Frakturstil, mkt tjock</t>
  </si>
  <si>
    <t>1819 års psalmbok (1828)</t>
  </si>
  <si>
    <t>Frakturstil med personligt företal</t>
  </si>
  <si>
    <t>1819 års psalmbok (1829)</t>
  </si>
  <si>
    <t>Blindtryck på omslag. Brudpsalmbok</t>
  </si>
  <si>
    <t>1819 års psalmbok (1829) evangeliebok 1831</t>
  </si>
  <si>
    <t>1829 /1831</t>
  </si>
  <si>
    <t>Tradera Solsken</t>
  </si>
  <si>
    <t>Två röda band, utan kartong</t>
  </si>
  <si>
    <t>1819 års psalmbok (1832) evangeliebok 1833</t>
  </si>
  <si>
    <t>1832 &amp; 1833</t>
  </si>
  <si>
    <t>Petite i ask</t>
  </si>
  <si>
    <t>1819 års psalmbok (1836)</t>
  </si>
  <si>
    <t>Västerås</t>
  </si>
  <si>
    <t>Med Choral-Noter (melodi)</t>
  </si>
  <si>
    <t>Wadköping</t>
  </si>
  <si>
    <t>Sifferskrift</t>
  </si>
  <si>
    <t xml:space="preserve">1819 års psalmbok (1837) - Psalmodikon Bas Stämman </t>
  </si>
  <si>
    <t>Tradera - Kivlad</t>
  </si>
  <si>
    <t>Sifferskrift utan text</t>
  </si>
  <si>
    <t xml:space="preserve">1819 års psalmbok (1837) - Psalmodikon Tenor-Stämman </t>
  </si>
  <si>
    <t>Med fyrstämmig sifferskrift (frakturstil) till skillnad mot utgåvan 1830. Johan Dillner (1785-1862)</t>
  </si>
  <si>
    <t>1819 års psalmbok (1848) med Melodier och Harmoni i Fyrstämmig Sifferskrift</t>
  </si>
  <si>
    <t>Lindhs Boktryckeri (Har inte 1846, 1860, 1863)</t>
  </si>
  <si>
    <t>1819 års psalmbok (1851) - Fullständigt och Förenkladt Psalmodikon, Diskant-stämman</t>
  </si>
  <si>
    <t>G.A. Forsell, Gefle</t>
  </si>
  <si>
    <t>1819 års psalmbok (1853) - Den Swenska Psalmboken med blandade stilar, ordförklaringar och Böner utgifwen till Folkskolans tjänst</t>
  </si>
  <si>
    <t>Unge, Sthlm</t>
  </si>
  <si>
    <t>1819 års psalmbok (1858) - Den Swenska Psalmboken med Blandade stilar, Ordförklaringar och Böner utgifwen till Folkskolornas tjenst</t>
  </si>
  <si>
    <t>(ej frakturstil)</t>
  </si>
  <si>
    <t>1819 års psalmbok (1858) med Choral-Noter samt Svenska Messan för fyra stämmor (1858)</t>
  </si>
  <si>
    <t>1819 års psalmbok (1860 tidigast)</t>
  </si>
  <si>
    <t>1860 tidigast</t>
  </si>
  <si>
    <t>Marianne &amp; Lars-Erik Olsson</t>
  </si>
  <si>
    <t>Utgiven av Frans Swanström</t>
  </si>
  <si>
    <t>1819 års psalmbok (1869) - Brudpsalmbok</t>
  </si>
  <si>
    <t>Tradera Wolfknight</t>
  </si>
  <si>
    <t>1819 års psalmbok (1871) - Brudpsalmbok</t>
  </si>
  <si>
    <t>(Ej frakturstil, har 1865)</t>
  </si>
  <si>
    <t>1819 års psalmbok (1873) med dess och messans vanliga m.fl. Melodier, somliga äfven i äldre rythmisk form för Sång, äfven i stämmor, och Orgel eller Piano</t>
  </si>
  <si>
    <t>LÅN 2017 av Fredrik Haeffner</t>
  </si>
  <si>
    <t>1819 års psalmbok (1874) - Brudpsalmbok</t>
  </si>
  <si>
    <t>Innehållande SvKy psalmer jemte de allmännast brukliga Koralmelodierna och Messan (ej frakturstil)</t>
  </si>
  <si>
    <t>1819 års psalmbok (1874) - Koral-Psalmbok för Skolor</t>
  </si>
  <si>
    <t>Tvillingband</t>
  </si>
  <si>
    <t>1819 års psalmbok (1877)</t>
  </si>
  <si>
    <t>Tradera Nabbe</t>
  </si>
  <si>
    <t>Frakturstil. Intakta knäppen.</t>
  </si>
  <si>
    <t>1819 års psalmbok (1880)</t>
  </si>
  <si>
    <t>Petite frakturstil</t>
  </si>
  <si>
    <t>1819 års psalmbok (1881)</t>
  </si>
  <si>
    <t>Petite sammet, frakturstil. Benkors</t>
  </si>
  <si>
    <t>1819 års psalmbok (1883)</t>
  </si>
  <si>
    <t>1819 års psalmbok (1884)</t>
  </si>
  <si>
    <t>Staffan Lind</t>
  </si>
  <si>
    <t>Sammet med mässingskors och kalk. Metallkant och spänne. Def kors</t>
  </si>
  <si>
    <t>1819 års psalmbok (1886)</t>
  </si>
  <si>
    <t>Petite läderband med "flik"</t>
  </si>
  <si>
    <t>Söderström</t>
  </si>
  <si>
    <t>Petite sammet</t>
  </si>
  <si>
    <t>1819 års psalmbok (1890)</t>
  </si>
  <si>
    <t>Eva Båld</t>
  </si>
  <si>
    <t>Petite med "flikficka". (mormors)</t>
  </si>
  <si>
    <t>Arv från Arla Winberg</t>
  </si>
  <si>
    <t>Petite frakturstil i brun läderpärm, guldsnitt</t>
  </si>
  <si>
    <t>1819 års psalmbok (1891)</t>
  </si>
  <si>
    <t>Leif Henningsson</t>
  </si>
  <si>
    <t>Petite med 1860 års nya predikotexter i två årgångar</t>
  </si>
  <si>
    <t>1819 års psalmbok (1893)</t>
  </si>
  <si>
    <t>Petite med intakt spänne</t>
  </si>
  <si>
    <t>1819 års psalmbok (1894)</t>
  </si>
  <si>
    <t>Med 1894 års kyrkohandbok</t>
  </si>
  <si>
    <t>1819 års psalmbok (1895)</t>
  </si>
  <si>
    <t>RNS Ann-Sofi</t>
  </si>
  <si>
    <t>1819 års psalmbok (1897)</t>
  </si>
  <si>
    <t>Petite med helt knäppe och metallkantad</t>
  </si>
  <si>
    <t>1819 års psalmbok (1898)</t>
  </si>
  <si>
    <t>Med pärlemor och knäppen, i ask (FH:s farmors)</t>
  </si>
  <si>
    <r>
      <t xml:space="preserve">”Praktpsalmboken” </t>
    </r>
    <r>
      <rPr>
        <i/>
        <sz val="10"/>
        <color rgb="FF333300"/>
        <rFont val="Verdana"/>
        <family val="2"/>
      </rPr>
      <t>(melodi) Givit Agneta ena</t>
    </r>
  </si>
  <si>
    <t>1819 års psalmbok (1899)</t>
  </si>
  <si>
    <t>Tradera-Dr</t>
  </si>
  <si>
    <t>I pärmstöd</t>
  </si>
  <si>
    <t>Petite med guldkors</t>
  </si>
  <si>
    <t>Rosenhoff, Österbybruk</t>
  </si>
  <si>
    <t>1819 års psalmbok (1900)</t>
  </si>
  <si>
    <t>Petite med guldkors i metall. Box</t>
  </si>
  <si>
    <t>1819 års psalmbok (1901)</t>
  </si>
  <si>
    <t>”Stafning ... sjette upplagan”. Med Minnesblad till koralpsalmboken.</t>
  </si>
  <si>
    <t>1819 års psalmbok (1905)</t>
  </si>
  <si>
    <t>Utarbetad af Fredrik Hjort</t>
  </si>
  <si>
    <t>1819 års psalmbok (1906) - Svensk Koralbok för kyrkan, skolan och hemmet</t>
  </si>
  <si>
    <t>Petite med guldkors med inledande "Minnesblad till koralboken"</t>
  </si>
  <si>
    <t>1819 års psalmbok (1908)</t>
  </si>
  <si>
    <t>1819 års psalmbok (1909)</t>
  </si>
  <si>
    <t>Psalmernas författare angifna enligt J.W. Beckmans Swenska Psalmhistoria, med förläggarens deraf lemnade medgifwande. (Inkl "Minnesblad till koralpsalmboken")</t>
  </si>
  <si>
    <t>1819 års psalmbok (1910)</t>
  </si>
  <si>
    <t>1819 års psalmbok (1912)</t>
  </si>
  <si>
    <t>Martin W</t>
  </si>
  <si>
    <t>Med författare angivna enligt Beckmans psalmhistoria. Frakturstil</t>
  </si>
  <si>
    <t>1819 års psalmbok (1914)</t>
  </si>
  <si>
    <t>Gunilla H</t>
  </si>
  <si>
    <t>Fin pärm. Med korta biografiska uppg om psalmförf. Med utdrag ur 1894 års kyrkohandbok. Stavning enl 1906.</t>
  </si>
  <si>
    <t>1819 års psalmbok (1915)</t>
  </si>
  <si>
    <t>Loppis Skived gåva av FH</t>
  </si>
  <si>
    <t>1819 års psalmbok (1915) placerad med särtryck av 1921 års nya psalmer (1921)</t>
  </si>
  <si>
    <t>1915 &amp; 1921</t>
  </si>
  <si>
    <t>”Stavningen i enlighet med Kungl. Cirkuläret av 7 april 1906”. Petite</t>
  </si>
  <si>
    <t>1819 års psalmbok (1919)</t>
  </si>
  <si>
    <t>Kuranten Arbrå</t>
  </si>
  <si>
    <t>Världslitteraturens förlag (har en likn utan illustrationer)</t>
  </si>
  <si>
    <t xml:space="preserve">1819 års psalmbok (1929) - Illustrerad familjepsalmbok = Den svenska psalmboken (1819) och Nya psalmer (1921) </t>
  </si>
  <si>
    <t>S Cavallin, TH Dr</t>
  </si>
  <si>
    <t>1873 års Några ord om Svenska kyrkopsalmboken och några bidrag till hennes omarbetning</t>
  </si>
  <si>
    <t>Cornelius C.A. Häftad, 194 sid. Andra öfversedda och omarbetade upplagan.</t>
  </si>
  <si>
    <t>1882 år Förslag till revision af den svenska psalm-boken af konungen gillad och stadfästad år 1819</t>
  </si>
  <si>
    <t>LÅN 2014 - Fredrik Thomas Andersson antik (100)</t>
  </si>
  <si>
    <t>Av en kommitté med C.A. Torén, U.L. Ullman (1837-1930) och C.D. af Wirsén (1842-1912) 527 nr. 753 sid. (70 bort och 97 nya) Svart kartong.</t>
  </si>
  <si>
    <t>1889 års Förslag till reviderad psalmbok för Svenska kyrkan</t>
  </si>
  <si>
    <t>Redins</t>
  </si>
  <si>
    <t>Af Psalmboks-komitén. Fullbordadt 1896. 570 nr (33 bort och 103 nya från den ”Wallinska” 1819)</t>
  </si>
  <si>
    <t>1896 år Förslag till reviderad psalmbok för Svenska kyrkan</t>
  </si>
  <si>
    <t>Edvard Evers. Utarb. med hänsyn till de af psalmbokskommittén åren 1889 och 1896 utg. Psalmboksförslagen…</t>
  </si>
  <si>
    <t>1902 års Förslag till reviderad psalmbok</t>
  </si>
  <si>
    <t>Edvard Evers</t>
  </si>
  <si>
    <t>Edvard Evers (inbunden)</t>
  </si>
  <si>
    <t>1906 års Tillägg till 1819 års Psalmbok Förslag. Med statsbidrag utgifvet</t>
  </si>
  <si>
    <t>Jösta Claeson</t>
  </si>
  <si>
    <t>1906 års Tillägg till 1819 års Psalmbok Förslag. Med statsbidrag utgifvet. (Buntad med Bihang till koralbok för folkskolan)</t>
  </si>
  <si>
    <t>Joh. Johansson, seminarierektor (finns tidigare upplaga 588 sid)</t>
  </si>
  <si>
    <t>1908 års Nytt förslag till reviderad psalmbok</t>
  </si>
  <si>
    <t>Joh. Johansson, seminarierektor</t>
  </si>
  <si>
    <t>1908 års Nytt förslag till reviderad psalmbok - Motivering</t>
  </si>
  <si>
    <t>Bara tillägget. Standardstorlek</t>
  </si>
  <si>
    <t>1921 års psalmbok (1921)</t>
  </si>
  <si>
    <t>Bara tillägget. Storstil</t>
  </si>
  <si>
    <t>Med blandad numrering av 1819+1921</t>
  </si>
  <si>
    <t>Skinnband i box med 1819 tryckt 1915</t>
  </si>
  <si>
    <t>1921 års psalmbok (1922)</t>
  </si>
  <si>
    <t>1921 års psalmbok (1926)</t>
  </si>
  <si>
    <t>Jan Sahlin</t>
  </si>
  <si>
    <t>Melodier</t>
  </si>
  <si>
    <t>1921 års psalmbok (1929)</t>
  </si>
  <si>
    <t>1921 års psalmbok (1930)</t>
  </si>
  <si>
    <t>Tradera - Sune 8</t>
  </si>
  <si>
    <t>1921 års psalmbok (1933)</t>
  </si>
  <si>
    <t xml:space="preserve">1921 års psalmbok (uå) ; koralbok  </t>
  </si>
  <si>
    <t>LÅN - Ramsbergs Församling</t>
  </si>
  <si>
    <t>Utgiven av Gustaf Öhrstedt, kontraktsprost, Östersund</t>
  </si>
  <si>
    <t>1924 års Svenska psalmboken reviderad</t>
  </si>
  <si>
    <t>av J.A. Eklund. SvKy Diakonistyrelse</t>
  </si>
  <si>
    <t xml:space="preserve">1934 års förslag till psalmbok (1934) </t>
  </si>
  <si>
    <t>Gåva FH, Lindströms Loppis</t>
  </si>
  <si>
    <t>1937 års psalmbok (1937) : normalupplaga</t>
  </si>
  <si>
    <t>Gustaf Aulén, Oskar Lindberg, David Wikander, Henry Weman. SvKy Diakonistyrelses förlag</t>
  </si>
  <si>
    <t>1937 års psalmbok (1937) ; koraler jämte melodihänvisningar till de nya texterna i Den svenska psalmboken</t>
  </si>
  <si>
    <t>Av Knut Peters och Albert Runbäck</t>
  </si>
  <si>
    <t>1937 års psalmbok (1937) ; koraler till den nya psalmboken ; ett förslag</t>
  </si>
  <si>
    <t>1937 års psalmbok (1938)</t>
  </si>
  <si>
    <t>Grönt skinn i box</t>
  </si>
  <si>
    <t>Svart skinn i box med ornamentering och guldsnitt</t>
  </si>
  <si>
    <t>1937 års psalmbok (1939)</t>
  </si>
  <si>
    <t>Hjulsjö 2016</t>
  </si>
  <si>
    <t>"Övre Ulleruds kyrka"</t>
  </si>
  <si>
    <t>I box</t>
  </si>
  <si>
    <t>1937 års psalmbok (1943)</t>
  </si>
  <si>
    <t xml:space="preserve">Petite brun skinn </t>
  </si>
  <si>
    <t>1937 års psalmbok (1946)</t>
  </si>
  <si>
    <t>Svart. Med upphovsreg och konkordans</t>
  </si>
  <si>
    <t>Röd marokäng i fodral. Guldsnitt</t>
  </si>
  <si>
    <t>1937 års psalmbok (1947) ; Melodipsalmbok jämte utdrag av Den svenska Mässan</t>
  </si>
  <si>
    <t>1937 års psalmbok (1948)</t>
  </si>
  <si>
    <t>Grön marokäng</t>
  </si>
  <si>
    <t>1937 års psalmbok (1950)</t>
  </si>
  <si>
    <t>1937 års psalmbok (1958)</t>
  </si>
  <si>
    <t>Kopparberg</t>
  </si>
  <si>
    <t>1937 års psalmbok (1961)</t>
  </si>
  <si>
    <t>Min skolpsalmbok</t>
  </si>
  <si>
    <t>Mimmi Lagerman</t>
  </si>
  <si>
    <t>Röd skinn petite. Min konf.psalmbok</t>
  </si>
  <si>
    <t>1937 års psalmbok (1964)</t>
  </si>
  <si>
    <t>Tant Lottie</t>
  </si>
  <si>
    <t>1937 års psalmbok (1965)</t>
  </si>
  <si>
    <t>Röd pärm, Gulsnitt. Hög form</t>
  </si>
  <si>
    <t>1937 års psalmbok (1975)</t>
  </si>
  <si>
    <t>1937 års psalmbok (1980)</t>
  </si>
  <si>
    <t>1937 års psalmbok (uå)</t>
  </si>
  <si>
    <t>Präglat skinnband</t>
  </si>
  <si>
    <t>1938 års psalmbok (1949)</t>
  </si>
  <si>
    <t>Ingegerd &amp; Sven-Erik Alfredsson, Ö-bro (Tyngsjö)</t>
  </si>
  <si>
    <t>Provtryck. Gästbok</t>
  </si>
  <si>
    <t>1986 års psalmbok (1986)</t>
  </si>
  <si>
    <t>Inkl nr 701-800, EFS-tillägget. Röd</t>
  </si>
  <si>
    <t>Fagersta Kupan</t>
  </si>
  <si>
    <t>Inkl nr 701-800, EFS-tillägget. Blå</t>
  </si>
  <si>
    <t>Text &amp; Tanke Förlag AB, Emmaboda (svart klotband)</t>
  </si>
  <si>
    <t>Petra Bokförlag (blå klotband). Textutgåva</t>
  </si>
  <si>
    <t>Ullared - Comic land</t>
  </si>
  <si>
    <t>Vit petite</t>
  </si>
  <si>
    <t>1986 års psalmbok (1987)</t>
  </si>
  <si>
    <t>Libris (3:e uppl) Storstil, grön. Textutgåva</t>
  </si>
  <si>
    <t>1986 års psalmbok (1989)</t>
  </si>
  <si>
    <t>Gåva av FH från Hjulsjö 2012</t>
  </si>
  <si>
    <t>Modern "petite" i box, Minne av Konfirmationen"</t>
  </si>
  <si>
    <t>1986 års psalmbok (2003)</t>
  </si>
  <si>
    <t>Kyrkomötets upplaga</t>
  </si>
  <si>
    <t>Gåva från Kyrkomötet</t>
  </si>
  <si>
    <t>Libris. Duva - utan tillägg</t>
  </si>
  <si>
    <t>Tradera Annika</t>
  </si>
  <si>
    <t>Verbum, med tillägg</t>
  </si>
  <si>
    <t>Tradera Odysses</t>
  </si>
  <si>
    <t>Rabén och Sjögren, Jenny Ronald och Maja Nordlund (har ej 1943)</t>
  </si>
  <si>
    <t>Barnen sjunga psalmer : ett urval ur Svenska Psalmboken</t>
  </si>
  <si>
    <t>Esselte Studium. Saml. och utvalda av Kurt Lindeke och Sten Höge</t>
  </si>
  <si>
    <t>Bildpsalmboken : 100 illustrerade psalmer ur Den nya svenska psalmboken</t>
  </si>
  <si>
    <t>Bildpsalmboken : 100 illustrerade psalmer ur Den nya svenska psalmboken ; Särtryck</t>
  </si>
  <si>
    <t>Utan namn, C.J. Lewerth  enl KB. För sång och orgel eller piano</t>
  </si>
  <si>
    <t>Choralbok : för hemmet och skolan. Med svenska mässan</t>
  </si>
  <si>
    <t>C.E. Södling</t>
  </si>
  <si>
    <t>Choralbok : Svenska folkets choralmelodier efter de äldsta källor och folkets sång</t>
  </si>
  <si>
    <t>Psalmboks-häfte</t>
  </si>
  <si>
    <t>SvKy Diakonistyrelse. Häfte</t>
  </si>
  <si>
    <t>De nya psalmerna i 1937 års psalmbok</t>
  </si>
  <si>
    <t>Den svenska koralboken, Del I</t>
  </si>
  <si>
    <t>Ramsbergs församling</t>
  </si>
  <si>
    <t>Den svenska koralboken, Del II (nr 326-694 till 1986:an)</t>
  </si>
  <si>
    <t>Tradera - Maja Tjorven</t>
  </si>
  <si>
    <t>Den svenska koralboken, Del III</t>
  </si>
  <si>
    <t>Melodihäfte</t>
  </si>
  <si>
    <r>
      <t xml:space="preserve">SvKy Diakonistyrelse </t>
    </r>
    <r>
      <rPr>
        <i/>
        <sz val="10"/>
        <color rgb="FF333300"/>
        <rFont val="Verdana"/>
        <family val="2"/>
      </rPr>
      <t xml:space="preserve">(melodi) </t>
    </r>
    <r>
      <rPr>
        <sz val="10"/>
        <color rgb="FF333300"/>
        <rFont val="Verdana"/>
        <family val="2"/>
      </rPr>
      <t>(Har 10 sid häfte 1931)</t>
    </r>
  </si>
  <si>
    <t>Den svenska mässan, första serien: advents- och jultiden</t>
  </si>
  <si>
    <t>Den svenska mässboken, del 1, 1942</t>
  </si>
  <si>
    <t>Förslag till gemensamma psalmer, svenska kyrkans psalmer, nio frikyrkliga samfunds psalmer. Samfundskonkordans. Verbum, 752 sid</t>
  </si>
  <si>
    <t>Den svenska psalmboken ; Förslag</t>
  </si>
  <si>
    <t>Antikvariat Zentagumman</t>
  </si>
  <si>
    <t>Text &amp; Tanke Förlag (700 psalmer, liggande format. Givit bort en till Ströman.)</t>
  </si>
  <si>
    <t>Den svenska psalmboken ; Sång och spel</t>
  </si>
  <si>
    <t>10 + 7,25</t>
  </si>
  <si>
    <t>Skräddrabo &amp; Lima-Harry</t>
  </si>
  <si>
    <t>2007-08-18 2009-03-13</t>
  </si>
  <si>
    <t>Svenska kyrkan</t>
  </si>
  <si>
    <t>Den svenska Skolpsalmboken 1986</t>
  </si>
  <si>
    <t>Wessmans förlag. Arr för kör av Thomas Niklasson</t>
  </si>
  <si>
    <t>En Småländsk Mässa ; Folkliga koraler från Småland</t>
  </si>
  <si>
    <t>Bara i sifferskrift efter Chevéska metoden. C W K Gleerups förlag. (saknar med text, 114 sid) Julklapp av AÅ 2006</t>
  </si>
  <si>
    <t>Folkskolans Choralbok utan text</t>
  </si>
  <si>
    <t>LÅN 2018 - Fredrik Haeffner</t>
  </si>
  <si>
    <t>FH har 1872. Bara sifferskrift efter Chevéska metoden. C W K Gleerups förlag. (saknar med text, 114 sid)</t>
  </si>
  <si>
    <t>Folkskolans Koralbok [Choralbok] utan text : inneh. alla sv. psalmbokens koraler, satta i sifferskrift efter Chevéska metoden</t>
  </si>
  <si>
    <t>Tradera Staffanstorp</t>
  </si>
  <si>
    <t>N[ils] E[rhard] Anjou (1). C.E. Fritzes K Hofbokhandel. (Se Bihang i Hymnologin)</t>
  </si>
  <si>
    <t>Folkskolans Koral-Psalmbok med Evangeliebok (1819 års psalmer) (6:e upplaga)</t>
  </si>
  <si>
    <t>Lima-loppis</t>
  </si>
  <si>
    <t>Hellström Jan Arvid &amp; Pryts Gunnar (urval). Förlagshuset Gothia, Göteborg</t>
  </si>
  <si>
    <t>Fri sång : Psalm och visa för gudstjänst och andra samlingar</t>
  </si>
  <si>
    <t>Samt några chor- och skolsånger, fyrstämmigt (några äfwen trestämmigt) tecknade i förenklad zifferskrift, jemte Anwisning för Melodiernas anwändande till gamla psalmboken af år 1695 av P. Pettersson (utg). (Har ej annan utgåva samma år!)</t>
  </si>
  <si>
    <t xml:space="preserve">Fyrstämmigt och förenkladt Psalmodikon ; Melodierna till den allmänna Swenska Psalmboken och Messan </t>
  </si>
  <si>
    <t>Handelsbolaget Bladverket</t>
  </si>
  <si>
    <t>Sifferskrift. Med förord av P Pettersson. Tryckt hos Lindhs Boktryckeri, Örebro. Med anvisningar till 1695 års melodier. (Har ej annan utgåva samma år.)</t>
  </si>
  <si>
    <t>Fyrstämmigt och förenkladt Psalmodikon ; Melodierna till den allmänna Svenska Psalmboken och Messan. (Dubblett med min)</t>
  </si>
  <si>
    <t>(100)</t>
  </si>
  <si>
    <t>LÅN 2016 - Fredrik Haeffner</t>
  </si>
  <si>
    <t>Paul Nilsson  (KH e.o. Hovpredikant), 104 sid</t>
  </si>
  <si>
    <t>Försök till kyrkopsalmer</t>
  </si>
  <si>
    <t>Antikvariat Dahlia Books Hb</t>
  </si>
  <si>
    <t>C.W. Rendahl</t>
  </si>
  <si>
    <t>J.C.F. Haeffners koralbok 1819 års psalmer (1906) 7:e uppl</t>
  </si>
  <si>
    <t>J.C.F. Haeffners koralbok 1819 års psalmer (1917)</t>
  </si>
  <si>
    <t>Tradera - needle</t>
  </si>
  <si>
    <t>Sångbok för evangeliska barngudstjänster (söndagsskolan). Tyska söndagsskolbokhandeln i Berlin. 125:e upplagan. Kommittén för främjande av söndagsskolsaken i Tyskland</t>
  </si>
  <si>
    <t>Kinderharfe (Barnharpan)</t>
  </si>
  <si>
    <t>Koraltryck SvKy</t>
  </si>
  <si>
    <t>af Carl Abraham Mankell. Förenklad sättning för psalmodikon med enbart durskala. 500 nr samt Sv. mässan. Häftat ex andra upplagan. (Har inte 1:a uppl 1844)</t>
  </si>
  <si>
    <t>Koral-Bok för Folk-Skolor ; eller Det förenklade Psalmodikon</t>
  </si>
  <si>
    <t>C.J. Lewerth. För sång och orgel eller piano (5:e uppl). Se även 1860</t>
  </si>
  <si>
    <t>Koralbok för kyrkan, hemmet och skolan med Svenska messan</t>
  </si>
  <si>
    <t>Verbum, Kyrkliga centralförlaget. O. Lindberg, H. Weman, D. Wikander</t>
  </si>
  <si>
    <t>Koralbok för skola och hem, enl 1939</t>
  </si>
  <si>
    <t>Otto Olsson (har dubblett utan försättsblad)</t>
  </si>
  <si>
    <t>Koralbok för skola och hem, med 1819 och 1921 års psalmer</t>
  </si>
  <si>
    <t>Otto Olsson</t>
  </si>
  <si>
    <t>Innehållande ett urval af 70, med ord ur Svenska psalmboken försedda Koralmelodier… af Carl Abraham Mankell</t>
  </si>
  <si>
    <t>Koralbok för skolor</t>
  </si>
  <si>
    <t>Tradera - Flodin</t>
  </si>
  <si>
    <t>Libris (1967)</t>
  </si>
  <si>
    <t>Redigerade av Harald Göransson och Lars Edlund. 103 psalmer med noter för olika stämmor. SvKy Diakonistyrelses förlag. (6:e uppl 1967)</t>
  </si>
  <si>
    <t>Koralmusik : en samling koraler i reviderad form. II Alternatimsatser för kyrkoåret</t>
  </si>
  <si>
    <t>Melodi-psalmbok SvKy</t>
  </si>
  <si>
    <t>Hjalmar Anjou och Sven Norbrink</t>
  </si>
  <si>
    <t>Koralpsalmbok för skolan (1937)</t>
  </si>
  <si>
    <t>Dikter av 18 författare, samlade av John Nilsson &amp; Bengt Wallman. SvKy Diakonistyrelses förlag</t>
  </si>
  <si>
    <t>Kyrkan sjunger</t>
  </si>
  <si>
    <t>K</t>
  </si>
  <si>
    <t>Kyrkolag</t>
  </si>
  <si>
    <t>Kyrkolag 1686, Andra uppl 1697</t>
  </si>
  <si>
    <t>Kyrkio-Lag och Ordning, som then stormächtigste konung och herre, Herr Carl then Elofte...åhr 1686. hafwer låtit författa, och åhr 1687. af trycket utgå och publicera</t>
  </si>
  <si>
    <t>Rönells Antikvariat</t>
  </si>
  <si>
    <t>SvKy Diakonistyrelse. (350 sånger)</t>
  </si>
  <si>
    <t>Kyrklig sång 1916</t>
  </si>
  <si>
    <t>SvKy Diakonistyrelse (konstläder). Har musik till 1927</t>
  </si>
  <si>
    <t>Kyrklig sång för ungdom 1927 (omarbetad sen 1916)</t>
  </si>
  <si>
    <t>SvKy Diakonistyrelse (kartonnerad). Har musik till 1927</t>
  </si>
  <si>
    <t>SvKy Diakonistyrelse. Har psalmbok till 1927</t>
  </si>
  <si>
    <t>Kyrklig sång för ungdom 1927 ; Musik och text</t>
  </si>
  <si>
    <r>
      <t xml:space="preserve">Verbum, Kyrkliga Centralförlaget, utgiven i samarbete med SvKy centralråd, söndagsskolnämnden </t>
    </r>
    <r>
      <rPr>
        <i/>
        <sz val="10"/>
        <color rgb="FF333300"/>
        <rFont val="Verdana"/>
        <family val="2"/>
      </rPr>
      <t>(melodi)</t>
    </r>
  </si>
  <si>
    <t>Kyrkovisor för barn 1960 (Urval ur 1937 års psalmbok. Femte tryckningen. Har ev även musikbilagan)</t>
  </si>
  <si>
    <t>Hemlös i V-ås via Mogren</t>
  </si>
  <si>
    <t>Projektgrupp: Anna-Lena Josefsson m.fl.</t>
  </si>
  <si>
    <t>Kyrksång 2001</t>
  </si>
  <si>
    <t>Petra bokförlag (en provisorisk samling i väntan på 1986:an) ISBN 91-7852-015-0</t>
  </si>
  <si>
    <t>Levande psalmboken urval ur 1937 och 76/82</t>
  </si>
  <si>
    <t>SvKy Diakonistyrelse. Daniel Olson (1898-1978)</t>
  </si>
  <si>
    <t>Lilla Koralboken ; …för skolans musikundervisning och morgonandakter. (1:a utg av 10 upplagor till 1979)</t>
  </si>
  <si>
    <t>Koralhäfte SvKy</t>
  </si>
  <si>
    <t>af J.N,. Ahlström (Organist i Westerås) i sifferskrift</t>
  </si>
  <si>
    <t>Melodierna till De, vid den allmänna Gudstjensten, mest brukliga Choraler, upptecknade för Skolungdomen</t>
  </si>
  <si>
    <t>”Exemplaret kostar bundet En R:dr Banko” (frakturstil). Johan Dillner (1785-1862) FH har 1830</t>
  </si>
  <si>
    <t>Melodierna till Svenska kyrkans psalmer, noterade med siffror för Skolor och Menigheten</t>
  </si>
  <si>
    <t>Tradera - ttolave</t>
  </si>
  <si>
    <t>”Exemplaret kostar bundet En R:dr Banko” (frakturstil). Johan Dillner (1785-1862) Östervåla, med 24 sid. förord samt 39 sid. info. om instrumentet. Har 1840</t>
  </si>
  <si>
    <t>Melodierna till Svenska kyrkans psalmer, noterade med siffror för Skolor och Menigheten, 1830</t>
  </si>
  <si>
    <t>LÅN 2018 - FH. Centralantikvar (141001)</t>
  </si>
  <si>
    <t>Meloditillägg - tillägg till den svenska koralboken (medgiven enl beslut 9 sept 1964)</t>
  </si>
  <si>
    <t>Utgivna av Stockholms Kyrkliga Ungdomsförbund. 75 sid noter</t>
  </si>
  <si>
    <t>Musik till Psalmer och Sånger 1913</t>
  </si>
  <si>
    <t>Libris (47 nya sånger av 245)</t>
  </si>
  <si>
    <t>Nya Barnpsalmboken 2001</t>
  </si>
  <si>
    <t>J[ohan] A[lfred] Eklund. 178 sid. Huvudsakligen bearbetningar av äldre psalmer av Karlstadsbiskopen.</t>
  </si>
  <si>
    <t>Psalm och sång : bearbetningar och försök</t>
  </si>
  <si>
    <t>Berlings (lösblad)</t>
  </si>
  <si>
    <t>Psalmer 1991</t>
  </si>
  <si>
    <t>Av Kh. Edvard Evers, (1853-1919) ett förslag till ny Sv.kyrk. ps.bok. Många egna sånger.</t>
  </si>
  <si>
    <t>Psalmer för kyrkoårets sön- och helgedagar : Psalmer till begagnande vid allmän gudstjänst samt i skola och hem</t>
  </si>
  <si>
    <t>JA Eklund, P. Nilsson, R von Schéele, E Ralf, O Holmberg. Carlsson och Werther, Göteborg</t>
  </si>
  <si>
    <t>Psalmer för skolans andaktsstunder i lätt harmonisering</t>
  </si>
  <si>
    <t>Psalmer i 2000-talet</t>
  </si>
  <si>
    <t>LÅN 2006 - Ramsbergs församling</t>
  </si>
  <si>
    <t>SvKy församlingsnämnd, 1986-1993. Verbum</t>
  </si>
  <si>
    <t>Psalmer i 90 talet (första upplagan, 4:e tryck)</t>
  </si>
  <si>
    <t>oklart</t>
  </si>
  <si>
    <t>Musikbilaga. SvKy Diakonistyrelse. (Tillägg till koralboken. Saknar textutgåva 1933, 3:e uppl)</t>
  </si>
  <si>
    <t>Psalmer och sånger för barn : Musikbilaga</t>
  </si>
  <si>
    <t>Libris (1949, 7:e)</t>
  </si>
  <si>
    <t>SvKy Diakonistyrelse (har textutgåva av 1940)</t>
  </si>
  <si>
    <t>Psalmer och sånger för barn : Musikbilaga för melodier som inte finns i koralboken</t>
  </si>
  <si>
    <t>Libris (1956, 11:e)</t>
  </si>
  <si>
    <t>SvKy Diakonistyrelse (har koraltillägget 1946)</t>
  </si>
  <si>
    <t>Psalmer och sånger för barn 1940 (10:e upplagan)</t>
  </si>
  <si>
    <t>Psalmer och sånger för barn 1940 (11:e upplagan)</t>
  </si>
  <si>
    <t>Älvsbacka kyrka</t>
  </si>
  <si>
    <t>Libris (1971)</t>
  </si>
  <si>
    <r>
      <t xml:space="preserve">1969 års psalmkommitté </t>
    </r>
    <r>
      <rPr>
        <i/>
        <sz val="10"/>
        <color rgb="FF333300"/>
        <rFont val="Verdana"/>
        <family val="2"/>
      </rPr>
      <t>(melodi)</t>
    </r>
  </si>
  <si>
    <t>Psalmer och visor 71 Försökshäfte (grön inbunden)</t>
  </si>
  <si>
    <t>1969 års psalmkommitté</t>
  </si>
  <si>
    <t>Psalmer och visor 75 Förslag till psalmbokstillägg (rosalinjerad häftad)</t>
  </si>
  <si>
    <t>Libris (1976)</t>
  </si>
  <si>
    <t>Koral A4 SvKy</t>
  </si>
  <si>
    <t>Psalmer och visor 76 - Ackompanjemangsutgåva</t>
  </si>
  <si>
    <t>Psalmer och visor 76 (lila)</t>
  </si>
  <si>
    <t>Psalmer och visor 76 (olivgrön)</t>
  </si>
  <si>
    <t>Libris (1983)</t>
  </si>
  <si>
    <t>1969 års psalmkommitté Textutgåva</t>
  </si>
  <si>
    <t>Psalmer och visor 76/82 (blå)</t>
  </si>
  <si>
    <t>Libris (1982)</t>
  </si>
  <si>
    <t>Psalmer och visor 76/82 (brun)</t>
  </si>
  <si>
    <t>Psalmer och visor 82 (orange)</t>
  </si>
  <si>
    <t>Hymnologi</t>
  </si>
  <si>
    <t>Högmarck Lars (finns PDF för registret)</t>
  </si>
  <si>
    <t>Psalmopoeographia</t>
  </si>
  <si>
    <t>Petite. Med Luthers företal.</t>
  </si>
  <si>
    <t>Psaltaren på svenska. Stadfäst af Konungen 1888</t>
  </si>
  <si>
    <t>Bibliothecariens Johan Bæckströms författade register öfwer Swenska Psalm-Boken, genom anwänd flit och mycken mödo utarbetadt, och med hans kongl. maj:ts allernådigsta privilegio af trycket framgifwet.</t>
  </si>
  <si>
    <t>Register öfwer Psalm-Boken</t>
  </si>
  <si>
    <t>Tradera Goranm</t>
  </si>
  <si>
    <t>Anders Frostenson</t>
  </si>
  <si>
    <t>Sjung Barn - Barnpsalmer</t>
  </si>
  <si>
    <t>Luleå stifts ungdomsförbund, 197n, 80 sid (har EFS) eller 96 sidor</t>
  </si>
  <si>
    <t>Sjung Guds Lov</t>
  </si>
  <si>
    <t>197n</t>
  </si>
  <si>
    <t>SvKy Diakonistyrelse. (Ersatte Kyrklig sång. Har koral)</t>
  </si>
  <si>
    <t>Sjungom 1943</t>
  </si>
  <si>
    <t>35+0</t>
  </si>
  <si>
    <t>UF &amp; Söderlund</t>
  </si>
  <si>
    <t>2006-07-31 2008-04-18</t>
  </si>
  <si>
    <t>Bokhandel</t>
  </si>
  <si>
    <t>Swenska psalmbokens och messans melodier med ziffernoter jemte tillägg innehållande, för dem, som icke genomgått första cursen af Nordbloms sångskola, en kort anwisning att inlära psalmmelodierna med tillhjelp av psalmodicon, ware sig Dillners, Berglins, Åkerbloms eller Manckells samt för folkscholeläraren några ord om bokens begagnande i scholan. Af And. Fr. Alard.</t>
  </si>
  <si>
    <t>Swensk ziffer-choralbok</t>
  </si>
  <si>
    <t>Swenska choralbokens Discant-Stämma (3:e uppl)</t>
  </si>
  <si>
    <t>LÅN 2018 - Fredrik</t>
  </si>
  <si>
    <t>2018-01-02 (140706)</t>
  </si>
  <si>
    <t>Swenska choralbokens samt Svenska Messans Discant-Stämma (2:a uppl)</t>
  </si>
  <si>
    <t xml:space="preserve">Se Runeberg </t>
  </si>
  <si>
    <t>Swenska psalmboken af 1536 å nyo utgifwen - Swenske songer... med tillägg</t>
  </si>
  <si>
    <t>Text till 146 sånger för skola och hem jämte 52 psalmverser och mässa (ur första och andra delen)</t>
  </si>
  <si>
    <t>Samlade av Samuel Gabrielsson. SvKy Diakonistyrelses förlag</t>
  </si>
  <si>
    <t>Unga Psalmer</t>
  </si>
  <si>
    <t>Hultgren, Gustaf Mikael, 1859-1933</t>
  </si>
  <si>
    <t>Ur Jesper Svedbergs psalmskatt : Bearbetningar</t>
  </si>
  <si>
    <t>Melodi-häfte</t>
  </si>
  <si>
    <r>
      <t xml:space="preserve">SvKy Diakonistyrelse </t>
    </r>
    <r>
      <rPr>
        <i/>
        <sz val="10"/>
        <color rgb="FF333300"/>
        <rFont val="Verdana"/>
        <family val="2"/>
      </rPr>
      <t xml:space="preserve">(melodi) </t>
    </r>
    <r>
      <rPr>
        <sz val="10"/>
        <color rgb="FF333300"/>
        <rFont val="Verdana"/>
        <family val="2"/>
      </rPr>
      <t>(Har häfte 1942)</t>
    </r>
  </si>
  <si>
    <t>Ur Musiken till Svenska mässan ; advents, jul- och Trettondagstiden</t>
  </si>
  <si>
    <t>Svenska kyrkans Unga Västerås stift, Sensus</t>
  </si>
  <si>
    <t>Världens fest Ung</t>
  </si>
  <si>
    <t>Västerås stift</t>
  </si>
  <si>
    <t>Bibel</t>
  </si>
  <si>
    <t>Holländskt original av Anne de Vries, översatt av Britt G Hallqvist (11:e uppl). Verbum</t>
  </si>
  <si>
    <t>Barnens Bibel</t>
  </si>
  <si>
    <t>Gåva Emma</t>
  </si>
  <si>
    <t>Bibelkommissionens. Pocket i litet format</t>
  </si>
  <si>
    <t>Ny öfversättning af Helge Åkeson</t>
  </si>
  <si>
    <t>Bibeln : Eller Gamla och Nya förbundets Heliga skrifter</t>
  </si>
  <si>
    <t>Översättningen gillad och stadfäst av Konungen år 1917</t>
  </si>
  <si>
    <t>Bibeln : Gamla och Nya Testamentet ; De kanoniska böckerna (Skinnband i box)</t>
  </si>
  <si>
    <t>Släkten Molins familjebibel, Lasse-Majas</t>
  </si>
  <si>
    <t>Biblia, Det är All Den Heliga Skrift, både Gamla och Nya Testamentet</t>
  </si>
  <si>
    <t>Ulla Yxsjö</t>
  </si>
  <si>
    <t>Helge Åkesson. Av kommitterade genomsedda upplagan. Fribaptistsamfundets förlag, Habo</t>
  </si>
  <si>
    <t>Nya förbundets heliga skrifter ; Nya testamentet, 4:e upplagan</t>
  </si>
  <si>
    <t>"Tryckt med stående stilar på Brittiska och Utländska Bibel-Sällskapets bekostnad hos Samuel Rumstedt"</t>
  </si>
  <si>
    <t>Nya Testamentet</t>
  </si>
  <si>
    <t>Nya Testamentet (liten)</t>
  </si>
  <si>
    <t>I överensstämmelse med den år 1917 gillade och stadfästa översättningen</t>
  </si>
  <si>
    <t>Nya Testamentet och Psaltaren</t>
  </si>
  <si>
    <t>Jönsson</t>
  </si>
  <si>
    <t>=1024 st som är mina egna (+43 lånade), inkl koralböcker och 43 "dubbletter" (var 831 st 15 jan 2016)</t>
  </si>
  <si>
    <t>Musiktryck/häften (och ibland sånt som ska flyttas upp till böcker/trycksaker):</t>
  </si>
  <si>
    <t>Ska ha</t>
  </si>
  <si>
    <t>1921 års koralbok med 1819 års psalmer</t>
  </si>
  <si>
    <t>Patriotiska hymner - Nordens andliga renhet</t>
  </si>
  <si>
    <t>Trad-Sjostrand</t>
  </si>
  <si>
    <t>saknas försättsblad</t>
  </si>
  <si>
    <t>Akarps</t>
  </si>
  <si>
    <t>Hultman J.A</t>
  </si>
  <si>
    <t>Solskenssånger I &amp; II</t>
  </si>
  <si>
    <t xml:space="preserve">Sång och Spel, 8 häften </t>
  </si>
  <si>
    <t>1967-68</t>
  </si>
  <si>
    <t>J.W. Gustafsson (köpt i Tallinn!)</t>
  </si>
  <si>
    <t>Kyrkliga förhållanden bland Svenskarne i Reval</t>
  </si>
  <si>
    <t>1912 &amp; 2008</t>
  </si>
  <si>
    <t>Häften/Musiktryck nedan, 49 st á 3 kr</t>
  </si>
  <si>
    <t>18 sånger sjungna av BirGitta</t>
  </si>
  <si>
    <t>Eklund, Hammar, Melin, Sandberg</t>
  </si>
  <si>
    <t>25 sånger för strängaspel, solo och duett</t>
  </si>
  <si>
    <t>Trycksak</t>
  </si>
  <si>
    <t>Samlade av Lennart Linder. EFS-förlaget</t>
  </si>
  <si>
    <t>30 Gamla &amp; nya bibelvisor</t>
  </si>
  <si>
    <t>Före 1970</t>
  </si>
  <si>
    <t>Göte Strandsjö</t>
  </si>
  <si>
    <t>9 visor om Vardag och Evighet, 2:a uppl</t>
  </si>
  <si>
    <t>FriBapt?</t>
  </si>
  <si>
    <t>Filadelfia. Jan Sparring</t>
  </si>
  <si>
    <t>Allt blev förvandlat, 1 (sid 1-13 = 13 sånger)</t>
  </si>
  <si>
    <t>Allt blev förvandlat, 2 (nr 14-25 = 12 sånger, 2:a uppl)</t>
  </si>
  <si>
    <t>Allt blev förvandlat, 3 (nr 26-36 = 11 sånger)</t>
  </si>
  <si>
    <t>Anders Eriksson sjunger, 1-3 (nr 2 dubblett)</t>
  </si>
  <si>
    <t>1972-1975</t>
  </si>
  <si>
    <t>Andliga visor för stora och små – Carl Öst sjunger</t>
  </si>
  <si>
    <t>Komp Olle Widestrand. Texter av Amnefors, Anthin, Dejke, Håkansson, Nordström</t>
  </si>
  <si>
    <t>Att välja sida ; Andliga visor i olika stil</t>
  </si>
  <si>
    <t>Filadelfia. Sören Janson</t>
  </si>
  <si>
    <t>Bara vara människa (12 sånger)</t>
  </si>
  <si>
    <t>Musiktryck A4</t>
  </si>
  <si>
    <t>Ord och musik Gunnar Dahl. Westlings Musikförlag</t>
  </si>
  <si>
    <t>Barnabön (sedermera Barnatro)</t>
  </si>
  <si>
    <t>Ord och musik Gunnar Dahl. Elkan &amp; Schildknecht, Emil Carelius Kungl Hov-Musikhandel</t>
  </si>
  <si>
    <t>Barnatro</t>
  </si>
  <si>
    <t>Notblad Arrangemang för manskör av Algot Hed</t>
  </si>
  <si>
    <t>Bortom gyllne sol (Far Beyond the sun)</t>
  </si>
  <si>
    <t>Tradera Rengen</t>
  </si>
  <si>
    <t>Gunnar Wennerberg (har även psalmbok)</t>
  </si>
  <si>
    <t>Davids Psalmer ; Arr för en röst och piano eller orgel. 1:a och 2:a häftet</t>
  </si>
  <si>
    <t>Tradera ngj56</t>
  </si>
  <si>
    <t>Davids Psalmer ; Sånger för soloröst och Chör med piano eller orgel. Urval ur Del I-III</t>
  </si>
  <si>
    <t>Filadelfia. Einar Waermö (med autograf)</t>
  </si>
  <si>
    <t>Det blir morgon (12 sånger)</t>
  </si>
  <si>
    <t>Filadelfia. Ingvar Nilsson</t>
  </si>
  <si>
    <t>Det sker igen &amp; Jag gick genom staden</t>
  </si>
  <si>
    <t>Bertil Hallin, Britt G Hallqvist</t>
  </si>
  <si>
    <t>Det visste inte kejsarn om - 18 visor till texter av Britt G</t>
  </si>
  <si>
    <t>Notblad För solo med pianoackompanjemang</t>
  </si>
  <si>
    <t>Det är ingen hemlighet att Gud hör bön</t>
  </si>
  <si>
    <t>Ingestroem körserie. Hans Nyberg (med autograf)</t>
  </si>
  <si>
    <t>Ditt ord består – 6 (5 sånger)</t>
  </si>
  <si>
    <t>Libris (häfte 1-13)</t>
  </si>
  <si>
    <t xml:space="preserve">Trycksak </t>
  </si>
  <si>
    <t>Filadelfia (saknar 1,7,8,9,12)</t>
  </si>
  <si>
    <t>Einar Ekbergs Amerikarepertoar 1947. Häfte Nr 2,3,4,5,6,10,11,13</t>
  </si>
  <si>
    <t>1948-1962</t>
  </si>
  <si>
    <t>Tradera Ludvika, Gospelcenter, TraderaSkarvesatt</t>
  </si>
  <si>
    <t>2007-07-22 
2008-11-10
2012-07-07</t>
  </si>
  <si>
    <t>Eko-toner (8 sånger)</t>
  </si>
  <si>
    <t>Bilaga till studieplan inför publicering av sångboken Psalm och Sång. Frikyrkliga studiefröbundet</t>
  </si>
  <si>
    <t xml:space="preserve">En ny sång, notbilaga </t>
  </si>
  <si>
    <t>Arnold Schyrman. HF:s förlag</t>
  </si>
  <si>
    <t>Evighetens morgon</t>
  </si>
  <si>
    <t>Favoritsånger, 1-3</t>
  </si>
  <si>
    <t>Text T Wernander. Musik Ejnar Eklöf. För manskör. EFS bokförlag</t>
  </si>
  <si>
    <t>Flaggans sång</t>
  </si>
  <si>
    <t>Sveriges Flickscoutråd (175 sånger och 35 psalmer)</t>
  </si>
  <si>
    <t>Flickscouternas sångbok</t>
  </si>
  <si>
    <t>Fotocentralen</t>
  </si>
  <si>
    <t>Lundquist Musikförlag</t>
  </si>
  <si>
    <t>Frid på Jorden - Julfantasi för piano</t>
  </si>
  <si>
    <t>Tradera Nette</t>
  </si>
  <si>
    <t>Einar Waermö</t>
  </si>
  <si>
    <t>Frihetssånger ; Andliga sånger för blandad kör, solo och musikföreningar</t>
  </si>
  <si>
    <t>Nothäfte åtta dikter av Aron Andersson tonsatta av Bengt Ahlbeck, Bror-Lennart Engström och Göte Strandsjö, 10 sid</t>
  </si>
  <si>
    <t>Frälsning föder sång</t>
  </si>
  <si>
    <t>Notblad</t>
  </si>
  <si>
    <t>Färdemannens Psalm av Ilmari-Hannikainen</t>
  </si>
  <si>
    <t>Musikförlaget Filadelfia</t>
  </si>
  <si>
    <t>Förnyelse : 3 sånger av Bengt Andersson</t>
  </si>
  <si>
    <t>Gamla sånger och Nya ; För Strängmusik samt för solo och manskör. Nr 8 (nr 66-nr 80)</t>
  </si>
  <si>
    <t>Gamla sånger och Nya ; För Strängmusik. Nr 3 (nr 22-36)</t>
  </si>
  <si>
    <t>Nordiska Musikförlaget, Stockholm</t>
  </si>
  <si>
    <t>Gammal fäbodpsalm från Dalarna, orgel</t>
  </si>
  <si>
    <t>Filadelfia. Gunvor och Gustaf (Haag-) Strandh</t>
  </si>
  <si>
    <t>Giv världen ett bud ; Andliga sånger (14 sånger)</t>
  </si>
  <si>
    <t>Libris (1999)</t>
  </si>
  <si>
    <t>Gunnar Hahn</t>
  </si>
  <si>
    <t xml:space="preserve">Gladelig sjunge vi ; julmusik för sopran, baryton, bas, blandad kör och kammarorkester </t>
  </si>
  <si>
    <t>efter 1959</t>
  </si>
  <si>
    <t>Gummessons bokförlag</t>
  </si>
  <si>
    <t>Gospel Soul, Choralerna (8 sånger, 2.a upplagan)</t>
  </si>
  <si>
    <t>Ev ca 1960-tal</t>
  </si>
  <si>
    <t>Hellbergs musikförlag</t>
  </si>
  <si>
    <t>Gud som haver barnen kär</t>
  </si>
  <si>
    <t>Gud är trofast - Tre sånger av Allan Törnberg</t>
  </si>
  <si>
    <t>Lydia Lithell. Notblad</t>
  </si>
  <si>
    <t>Gå med hjärtat i brand. Gud lägg en själ på mitt hjärta</t>
  </si>
  <si>
    <t>ca 1930-tal</t>
  </si>
  <si>
    <t>Karl-Erik Svedlund. "Till vännen och brodern Einar Ekberg". Filadelfia</t>
  </si>
  <si>
    <t>Halleluja, O det Jublar ; Rapsodi över sånger av Einar Ekberg</t>
  </si>
  <si>
    <t>From the musical comedy "Hit the deck"</t>
  </si>
  <si>
    <t>Hallelujah</t>
  </si>
  <si>
    <t>Hela kyrkan sjunger &amp; spelar julsånger</t>
  </si>
  <si>
    <t>Dreier, Ramsten, Hultberg. Harriers förlag (saknar häfte 2-3)</t>
  </si>
  <si>
    <t>Helgad åt Herren, häfte 1</t>
  </si>
  <si>
    <t>Wilhelm Dreier, Linnéa Hultberg. Harriers förlag (saknar nr 2-3)</t>
  </si>
  <si>
    <t>Helgad åt Herren, häfte 4; 2 Mos. 39:30-5, Mos. 7:6 ; Sånger för musikföreningar, solo, duett och kör. (nr 83-109)</t>
  </si>
  <si>
    <t>UÅ (1935)</t>
  </si>
  <si>
    <t>Samlade och redigerade av Algot Hed och Lennart Thanner. Filadelfia</t>
  </si>
  <si>
    <t>Hemåt ; Andliga sånger (10 sånger)</t>
  </si>
  <si>
    <t>Herre Du gav mej den sången ; Sånger samlade av Dan-Jakob Peterson (11 sånger)</t>
  </si>
  <si>
    <t>Sam. Gullberg, Facklans förlag (Nr 18-38)</t>
  </si>
  <si>
    <t>Hjärtetoner II Nya andliga sånger</t>
  </si>
  <si>
    <t>u.å.</t>
  </si>
  <si>
    <t>Sång av Erland Dahlgren, till ord av Lennart Thanner</t>
  </si>
  <si>
    <t>Härlighetens morgon (12:e tusendet)</t>
  </si>
  <si>
    <t>Svenska kyrkans Centralråd, Söndagsskolnämnden</t>
  </si>
  <si>
    <t>I Fiskens tecken. Visor till lägerprogram för miniorer (19 sånger)</t>
  </si>
  <si>
    <t>Sveriges riksidrottsförbund (sånger och psalmer)</t>
  </si>
  <si>
    <t>Idrottens sånghäfte</t>
  </si>
  <si>
    <t>Samlade och arrangerade av Karl Erik Svedlund</t>
  </si>
  <si>
    <t>Jag funnit har en sådan vän ; Solo-, Duett- och Triosånger (11 sånger)</t>
  </si>
  <si>
    <t>Lydia Lithell</t>
  </si>
  <si>
    <t>Jag har en sång</t>
  </si>
  <si>
    <t>Einar Waermö (autograf)</t>
  </si>
  <si>
    <t>Jag har en sång ; Andliga sånger sjungna och samlade av Einar Waermö (2:a upplagan)</t>
  </si>
  <si>
    <t>J. Sonesson. Ungdomsstjärnans förlag</t>
  </si>
  <si>
    <t>Jag ser Jerusalem morgonljus</t>
  </si>
  <si>
    <t>XX</t>
  </si>
  <si>
    <t>Filadelfia. Inga-May Johansson</t>
  </si>
  <si>
    <t>Jag sjunger om Jesus (tredje upplagan, 7 sånger)</t>
  </si>
  <si>
    <t>Filadelfia. Amerikanska sånger samlade och utgivna av Göran Stenlund och Lennart Thanner (saknar nr 2). 2:a uppl</t>
  </si>
  <si>
    <t>Jag sjunger var jag går, 1 (nr 1-9 = 9 sånger)</t>
  </si>
  <si>
    <t>1960-tal</t>
  </si>
  <si>
    <t>Filadelfia. Göran Stenlund</t>
  </si>
  <si>
    <t>Filadelfia. Göran Stenlund (saknar nr 2)</t>
  </si>
  <si>
    <t>Jag sjunger var jag går, 3 (nr 23-34 = 12 sånger)</t>
  </si>
  <si>
    <t>Texter och övers av Valdemar Svensson, tonsatta av Göte Strandsjö</t>
  </si>
  <si>
    <t>Jag är på resa ; sånger av Valdemar Svensson (16 sånger)</t>
  </si>
  <si>
    <t>Musik: Einar Ekberg. Text: C. Björkman. Ungdomsstjärnans förlag, Osby</t>
  </si>
  <si>
    <t>Jerusalem, Jerusalem</t>
  </si>
  <si>
    <t>Notblad Melodi av Gunnar Nylander arr. för solo med kör eller orgel av Artur Erikson. Missionsförbundets förlag</t>
  </si>
  <si>
    <t>Jesus kommer till Ditt hjärta</t>
  </si>
  <si>
    <t>Evangeliipress. Sam Gullberg, arr: K.E. Svedlund</t>
  </si>
  <si>
    <t>Jubelkvartettens Favoritmelodier, Särtryck Nr 3</t>
  </si>
  <si>
    <t>Gratis</t>
  </si>
  <si>
    <t>Utgivna av Walter Erixon, medv Egron Krook, Berndt Jonson, Lydia Lithell, Theo. Engström. Evangeliipress.</t>
  </si>
  <si>
    <t>Jubelkvartettens Sånger. Specialnummer i serien Jubel- och Hjärtetoner. Häfte 3 (nr 215-224, sid 287-296)</t>
  </si>
  <si>
    <t xml:space="preserve">Allerbok, ISBN 91-7506-094-9 </t>
  </si>
  <si>
    <t>Julens Psalmer och Sånger</t>
  </si>
  <si>
    <t>Trad-Älgflugan</t>
  </si>
  <si>
    <t>5 julsånger. Reuter reuter, Sthlm</t>
  </si>
  <si>
    <t>Jul-Melodier ; Kronserien</t>
  </si>
  <si>
    <t>SMFs Juniorkommitté</t>
  </si>
  <si>
    <t>Juniorsånger till de kristliga juniorföreningarnas tjänst, häfte 1</t>
  </si>
  <si>
    <t>Sv Eduards Musikförlag</t>
  </si>
  <si>
    <t>Klockor klämta, Häfte 1 (Sid 1-16 = 16 sånger)</t>
  </si>
  <si>
    <t>Klockor klämta, Häfte 2 (Sid 17-32 = 14 sånger)</t>
  </si>
  <si>
    <t>Klockor klämta, Häfte 3 (Sid 33-48 = 15 sånger)</t>
  </si>
  <si>
    <t>Klockor klämta, Häfte 4, Andliga sånger (Sid 49-56 = 6 sånger)</t>
  </si>
  <si>
    <t>Klockor klämta, Häfte 5 (Sid 57-68 = 10 sånger)</t>
  </si>
  <si>
    <t>Sv Eduards Musikförlag (saknar 7 &amp; 8)</t>
  </si>
  <si>
    <t>Klockor klämta, Häfte 6. Svenska och amerikanska sånger samlade och sjungna av Sven Björk. Häfte 6 (Sid 69-84 = 12 sånger)</t>
  </si>
  <si>
    <t>Klockor klämta, Häfte 9. Svenska och Amerikanska andliga sånger,  (Sid 113-124 = 11 sånger)</t>
  </si>
  <si>
    <t>Klockor klämta, Jubelklockor. Häfte 2 (Sid 17-32 = 14 sånger)</t>
  </si>
  <si>
    <t>Klockor klämta, Solo och Kör. Häfte 4 (Sid 49-56 = 10 sånger)</t>
  </si>
  <si>
    <t>Utgivna av Göte Strandsjö. Filadelfia (med reklam för hans andra utgåvor)</t>
  </si>
  <si>
    <t>Kör och Solo 1 ; Sånger för blandad kör med solo</t>
  </si>
  <si>
    <t>UÅ</t>
  </si>
  <si>
    <t>Red Karl-Erik Svedlund (har ej häfte 1-11). Filadelfia</t>
  </si>
  <si>
    <t>Körsånger, häfte 12 (sång nr 129-137)</t>
  </si>
  <si>
    <t>Lapp-Lisas sånger - del 2 med melodi o ackord</t>
  </si>
  <si>
    <t>Werner Gustafsson, Leif Björsvik, Lars Wuorinen m.fl.</t>
  </si>
  <si>
    <t>Loven Herren ; Sånger för solo, duett och strängmusik (10 sånger)</t>
  </si>
  <si>
    <t>Samlade och utgivna av Göran Stenlund. Förlaget Filadelfia</t>
  </si>
  <si>
    <t>Lovsjungen Herren ; Andliga sånger, häfte 1 (12 sånger)</t>
  </si>
  <si>
    <t>Lovsjungen Herren ; Andliga sånger, häfte 2 (11 sånger)</t>
  </si>
  <si>
    <t>Tradera Disadora</t>
  </si>
  <si>
    <t>Av Birger Gustafsson. Ungdomsstjärnans förlag. Text Jeanna Oterdahl</t>
  </si>
  <si>
    <t>Låt mig leva, för att verka</t>
  </si>
  <si>
    <t>Libris (häfte 1)</t>
  </si>
  <si>
    <t>Sv Missionsförbundets förlag, SMF. Ernst Arndal, Bruno Nyström och Joh Gustafsson</t>
  </si>
  <si>
    <t>Låt oss sjunga : sångsamling för musikföreningar, häfte 10. Sång nr 95-100</t>
  </si>
  <si>
    <t>Låt oss sjunga, 4. Sång nr 47-60</t>
  </si>
  <si>
    <t>Sv Missionsförbundets förlag, SMF (ej att förväxla med Filadelfias)</t>
  </si>
  <si>
    <t>Låt oss sjunga, häfte 03. Sång nr 24-33</t>
  </si>
  <si>
    <t>Sv Missionsförbundets förlag, SMF (ej att förväxla med Filadelfias) Ernst Arndal, Bruno Nyström och Joh. Gustafsson</t>
  </si>
  <si>
    <t>Låt oss sjunga, häfte 04. Sång nr 34-44</t>
  </si>
  <si>
    <t>Låt oss sjunga, häfte 05. Sång nr 45-54</t>
  </si>
  <si>
    <t>Läsarsånger 2 : samlade av Stig Gillberg och Strandgårdsbröderna (40 sånger)</t>
  </si>
  <si>
    <t>Nothäfte Sånger av Göte Strandsjö, 9 sånger (saknar häfte 1 och 2)</t>
  </si>
  <si>
    <t>Men ändå. Häfte 3. Kör och solo</t>
  </si>
  <si>
    <t>Mera tillsammans – visor, låtar och spirituals</t>
  </si>
  <si>
    <t>Min barndoms lilla Aftonbön</t>
  </si>
  <si>
    <t>Britt G Hallqvist till musik av Bertil Hallin, Egil Hovland och Leif Lundberg</t>
  </si>
  <si>
    <t>Min vän är musikant ; Visor för barn. Körhäfte</t>
  </si>
  <si>
    <t>Filadelfia. Eva Claesson, Sixten Sjöberg, Bertil Larsson</t>
  </si>
  <si>
    <t>Mina enkla sånger (14 sånger)</t>
  </si>
  <si>
    <t>Sammansatt av Paul Anefelt. Frälsningsarmén</t>
  </si>
  <si>
    <t>Minnen från gamla armétider - Sångpotpurri</t>
  </si>
  <si>
    <t>Tradera Lindström</t>
  </si>
  <si>
    <t>Filadelfia, Sånger av Egon Zandelin</t>
  </si>
  <si>
    <t>Mitt Hjärtas sång</t>
  </si>
  <si>
    <t>Solareturen</t>
  </si>
  <si>
    <t>Sånger av Egon Zandelin</t>
  </si>
  <si>
    <t>SvKy Diakonistyrelse. Stig Eklund och Stig Lindholm</t>
  </si>
  <si>
    <t>Mitt lilla psalmhäfte</t>
  </si>
  <si>
    <t>Morgonstjärnans förlag</t>
  </si>
  <si>
    <t>Morgonstjärnans Andliga sånger och  visor. Band I</t>
  </si>
  <si>
    <t>Morgonstjärnans Andliga sånger och  visor. Band II</t>
  </si>
  <si>
    <t>av Agathe Backer Gröndahl (norska och engelska)</t>
  </si>
  <si>
    <t>Mot Kveld från Barnets vårdag</t>
  </si>
  <si>
    <t>Ragnvald Svalfors, BM:s bokförlag</t>
  </si>
  <si>
    <t>Musiken - Nya och gamla sånger samlade av S.B.M.F.</t>
  </si>
  <si>
    <t>Karlskoga Loppis</t>
  </si>
  <si>
    <t>Frälsningsarmén. Sångpotpurri av Paul Anefelt</t>
  </si>
  <si>
    <t>Nu juble världen all</t>
  </si>
  <si>
    <t>Göte Strandsjö. Teamton AB</t>
  </si>
  <si>
    <t>Nytt perspektiv ; och andra visor av Göte Strandsjö (upplaga 1, 9 sånger)</t>
  </si>
  <si>
    <t>Notblad text och musik Britt Haglund. Arrangemang: Else-Marie Carlsson</t>
  </si>
  <si>
    <t>När alla varför en gång i himlen får svar. Din kärlek till mig det är morgonljus och havsvågens famn med dess brus</t>
  </si>
  <si>
    <t>Libris (utan text)</t>
  </si>
  <si>
    <t>Filadelfia, 40 sid (utan text enl Libris)</t>
  </si>
  <si>
    <t>När du vänder hem. Sånger av Pelle Karlsson (12 sånger)</t>
  </si>
  <si>
    <t>Sånger av Egon Zandelin text och musik. Arr av Karl-Erik Svedlund</t>
  </si>
  <si>
    <t>O, Det Sjunger ; Solo- Duett-, Strängmusik- och Körsånger (17 sånger)</t>
  </si>
  <si>
    <t xml:space="preserve">Av Erik Martinsson. Filadelfia </t>
  </si>
  <si>
    <t>Ovan stjärnor klara (13 sånger)</t>
  </si>
  <si>
    <t>Musik och arr: Gunnar Dahl. Westlings musikförlag (Flera Lina Sandells psalmer.)</t>
  </si>
  <si>
    <t>Pilgrimssånger ; för sång och piano eller orgel, med gitarranalys. 1:a samlingen</t>
  </si>
  <si>
    <t>Westlings Musikförlag, 36 sid</t>
  </si>
  <si>
    <t>Pilgrimssånger ; lätt arrangerade för piano med text ackordanalys och diagram för gitarr (A4 - 37 sånger)</t>
  </si>
  <si>
    <t>Libris (1870)</t>
  </si>
  <si>
    <t>Samlade och utgifne af G[ustaf] &amp; P. Palmqvist</t>
  </si>
  <si>
    <t>Pilgrimssånger, nothäfte</t>
  </si>
  <si>
    <t>Tradera -   Kija</t>
  </si>
  <si>
    <t>Sven T Kjellberg. Säljes till förmån för Musikfrämjandet i Kullabygden</t>
  </si>
  <si>
    <t>Psalm i Kullabygd</t>
  </si>
  <si>
    <t>Ur Rune Eliassons repertoar. Filadelfia</t>
  </si>
  <si>
    <t>På väg 1 (12 sånger)</t>
  </si>
  <si>
    <t>David Hennix, Marn Bergvalls Förlag</t>
  </si>
  <si>
    <t>Rolig början ; Orgel och Pianoskola för hemspelare; Del II Religiösa sånger</t>
  </si>
  <si>
    <t>Theo[fil] Engström, Harriers förlag (saknar nr 1)</t>
  </si>
  <si>
    <t>Rören Strängarna 2 (nr 13-25) (I serien ingår tidigare utkomna "Sånger om Jesus")</t>
  </si>
  <si>
    <t>Rören Strängarna 3 (nr 26-38)</t>
  </si>
  <si>
    <t>Samlade av Einar Ekberg, Bror Jacobson, K-E Svedlund. Filadelfia</t>
  </si>
  <si>
    <t>Silvertrumpeterna 1 ; Andliga sånger för de unga (nr 1-33)</t>
  </si>
  <si>
    <t>Silvertrumpeterna 2 ; Andliga sånger för de unga (nr 34-47)</t>
  </si>
  <si>
    <t>Silvertrumpeterna 3 ; Andliga sånger för de unga (nr 48-62)</t>
  </si>
  <si>
    <t>Samlade av Sven Björk, Denver Colorado</t>
  </si>
  <si>
    <t>Sjung Ande en Sång ; Sånger och andliga visor (13 sånger)</t>
  </si>
  <si>
    <t>Text och musik av Sören Janson. Förlaget Filadelfia (saknar häfte 1)</t>
  </si>
  <si>
    <t>Sjung av fröjd ; Andliga sånger, häfte 2 (nr 10-25)</t>
  </si>
  <si>
    <t>Text och musik av Sören Janson. Förlaget Filadelfia</t>
  </si>
  <si>
    <t>Sjung av fröjd ; Andliga sånger, häfte 3 (nr 26-37)</t>
  </si>
  <si>
    <t>Ur Roland Hedbergs repertoar sjungna och författade sånger. Eget förlag, Ankarsvik. (Omslaget tryckt i Ställdalen)</t>
  </si>
  <si>
    <t>Sjung det ut (6 sånger)</t>
  </si>
  <si>
    <t>EFS (10 sånger)</t>
  </si>
  <si>
    <t>Sjung evangelium I</t>
  </si>
  <si>
    <t>EFS. Av Brödratrion Alvar, Axel och Thure Byström (saknar II) ; 12 sånger</t>
  </si>
  <si>
    <t>Sjung Evangelium III</t>
  </si>
  <si>
    <t>Samlade och utgivna av John H. Johnson. Förlaget Filadelfia</t>
  </si>
  <si>
    <t>Sjung Hans lov ; Andliga sånger, häfte 1  (nr 1-16)</t>
  </si>
  <si>
    <t>Samlade och utgivna av John H. Johnson (har nr 1 och 3). Förlaget Filadelfia</t>
  </si>
  <si>
    <t>Sjung Hans lov ; Andliga sånger, häfte 2  (nr 17-32)</t>
  </si>
  <si>
    <t xml:space="preserve">Samlade och utgivna av John H. Johnson. Förlaget Filadelfia </t>
  </si>
  <si>
    <t>Sjung Hans lov ; Andliga sånger, häfte 3 (nr 33-43)</t>
  </si>
  <si>
    <t>Nothäfte. Text och musik av Arthur Gustafson</t>
  </si>
  <si>
    <t>Sjung till Herrens ära häfte 2 (15 sånger, nr 13-27)</t>
  </si>
  <si>
    <t>Theofil Engström. Notblad. Pianonoter med text samt ackordanalyser.</t>
  </si>
  <si>
    <t xml:space="preserve">Snart kommer solen åter </t>
  </si>
  <si>
    <t>Redigerad av Ernst Arndal. Missionsförbundet (Nr 1-7)</t>
  </si>
  <si>
    <t>Soloduetter - Sånger för hem och kyrka</t>
  </si>
  <si>
    <t>Sjungna och samlade av Einar Ekberg</t>
  </si>
  <si>
    <t>Solosånger, häfte 1 (nr 1-9)</t>
  </si>
  <si>
    <t>Solosånger, häfte 2 (nr 10-17)</t>
  </si>
  <si>
    <t>Solosånger, häfte 3 (nr 18-28)</t>
  </si>
  <si>
    <t>Solosånger, häfte 4 (nr 29-36)</t>
  </si>
  <si>
    <t>Solosånger, häfte 5 (nr 37-50)</t>
  </si>
  <si>
    <t>Reuter &amp; Reuter Sthlm. Text Gösta Rybrant</t>
  </si>
  <si>
    <t>Som sänd från himlen : My special angel</t>
  </si>
  <si>
    <t>Universalmusik Förlags AB. Text och musik J. Gunnarsson, B Ulwe</t>
  </si>
  <si>
    <t>Stjärna i natten - Det gör Gud</t>
  </si>
  <si>
    <t>Samlat av Sam Gullberg. Harriers bokförlag.</t>
  </si>
  <si>
    <t>Stränga din Lyra!</t>
  </si>
  <si>
    <t>Samlat av Sam Gullberg. Harriers bokförlag. (saknar häfte 3)</t>
  </si>
  <si>
    <t>Stränga din Lyra! Första samlingen</t>
  </si>
  <si>
    <t>Sånger för musikföreningar, solo och duett av Georg Ryding, Sven Benzein. Harriers bokförlag. (saknar häfte 3)</t>
  </si>
  <si>
    <t>Stränga din Lyra! Nr 2</t>
  </si>
  <si>
    <t>B-M:s bokförlags AB. Musikavdelningen</t>
  </si>
  <si>
    <t>Strängbandet ; Musikföreningarnas repertoar. 1:a häftet</t>
  </si>
  <si>
    <t>Strängbandet ; Musikföreningarnas repertoar. 2:a häftet</t>
  </si>
  <si>
    <t>Samlade och utgivna av Bengt Olofsson, arr: Lennart Jernestrand. Förlaget Filadelfia.</t>
  </si>
  <si>
    <t>Strösånger, häfte 2 (nr 11-19)</t>
  </si>
  <si>
    <t>Solo- Duett- och strängmusiksånger i pianoarrangemang och med accordsbeteckningar för gitarr av Berndt Jernestrand och Gideon Johnsson mfl.</t>
  </si>
  <si>
    <t>Stäm upp och sjung häfte 2 (16 sid)</t>
  </si>
  <si>
    <t>Filadelfia. Svenska texter av Ivar Lindestad (11 sånger)</t>
  </si>
  <si>
    <t>Suvenirsångbok Sverigebesöket 1950 – paret William Freemans och Joseph Mattsson-Boze</t>
  </si>
  <si>
    <t>Så sjunger mitt hjärta. Häfte 2 (nr 17-30)</t>
  </si>
  <si>
    <t>Sång och Spel, 2-1982 årg 16</t>
  </si>
  <si>
    <t>Libris (1976-1983)</t>
  </si>
  <si>
    <t>Sång och Spel, nr 1-4 årg 1, nr 1-4 årg 2, nr 3 årg 14</t>
  </si>
  <si>
    <t>1967, 1968, 1980</t>
  </si>
  <si>
    <t>Nr 3 Myrorna Ö-bro</t>
  </si>
  <si>
    <t>Litteratur- och Sångförlaget. Musik Sven Benzein, Text: Georg Ryding</t>
  </si>
  <si>
    <t xml:space="preserve">Sångarvittnet 1 - En samling nya sånger för musikföreningar, solo och duett samt damkör och blandad kör. </t>
  </si>
  <si>
    <t>Litteratur- och Sångförlaget. Sven Benzein och Georg Ryding (Nr 11-21)</t>
  </si>
  <si>
    <t xml:space="preserve">Sångarvittnet 2 - En samling nya sånger för musikföreningar, solo och duett samt damkör och blandad kör. </t>
  </si>
  <si>
    <t>Litteratur- och Sångförlaget. Sven Benzein och Georg Ryding m.fl. (Nr 22-32)</t>
  </si>
  <si>
    <t xml:space="preserve">Sångarvittnet 3 - En samling nya sånger för musikföreningar, solo och duett samt damkör och blandad kör. </t>
  </si>
  <si>
    <t xml:space="preserve">Theofil Engström </t>
  </si>
  <si>
    <t>Sångbukett 2</t>
  </si>
  <si>
    <t>Sångbukett 6 (nr 59-71)</t>
  </si>
  <si>
    <t>Sångbukett 9</t>
  </si>
  <si>
    <t>Samlade och utgivna av Theofil Engström</t>
  </si>
  <si>
    <t>Sångbukett, En… ; med gammalt och nytt ur Jubelkvartettens repertoar (A4 - 10 sånger)</t>
  </si>
  <si>
    <t>Sångens Banér ; sånger för sol, duett och musikföreningar. 3:e häftet</t>
  </si>
  <si>
    <t>Sångens Banér ; sånger för sol, duett och musikföreningar. 4:e häftet (10 sånger nr 45-54)</t>
  </si>
  <si>
    <t>Örebro Missionsförenings förlag. Hanna Skoog och Viktor Lövgren (ska finnas 5 vol)</t>
  </si>
  <si>
    <t>Sångens Banér ; sånger för solo, duett och musikföreningar</t>
  </si>
  <si>
    <t>Einar Ekberg</t>
  </si>
  <si>
    <t>Sångens Härold, årg 01-04, 1930-1934, inbunden</t>
  </si>
  <si>
    <t>Ekberg</t>
  </si>
  <si>
    <t>Sångens Härold, årg 03 - nr 1</t>
  </si>
  <si>
    <t>Sångens Härold, årg 03 - nr 2</t>
  </si>
  <si>
    <t>Sångens Härold, årg 03 - nr 4</t>
  </si>
  <si>
    <t>Ekberg (har sambunden årgång)</t>
  </si>
  <si>
    <t>Sångens Härold, årg 04 - nr 2</t>
  </si>
  <si>
    <t xml:space="preserve">Sångens Härold, årg 04 - nr 4 </t>
  </si>
  <si>
    <t>Sångens Härold, årg 05 - nr 3</t>
  </si>
  <si>
    <t>Sångens Härold, årg 06 - nr 2</t>
  </si>
  <si>
    <t>Sångens Härold, årg 06 - nr 3</t>
  </si>
  <si>
    <t>Sångens Härold, årg 06 - nr 4</t>
  </si>
  <si>
    <t>Sångens Härold, årg 07 - nr 3. Sång nr 165-174</t>
  </si>
  <si>
    <t>Sångens Härold, årg 07 - nr 4</t>
  </si>
  <si>
    <t>Sångens Härold, årg 08 - nr 1</t>
  </si>
  <si>
    <t>Sångens Härold, årg 08 - nr 2. Sång nr 195-204</t>
  </si>
  <si>
    <t>Sångens Härold, årg 08 - nr 3</t>
  </si>
  <si>
    <t>Ekberg och Svedlund</t>
  </si>
  <si>
    <t>Sångens Härold, årg 09 - nr 1</t>
  </si>
  <si>
    <t>Sångens Härold, årg 09 - nr 2</t>
  </si>
  <si>
    <t>Sångens Härold, årg 09 - nr 4</t>
  </si>
  <si>
    <t>Sångens Härold, årg 09 - nr 5</t>
  </si>
  <si>
    <t>Sångens Härold, årg 10 - nr 2</t>
  </si>
  <si>
    <t>Sångens Härold, årg 10 - nr 3</t>
  </si>
  <si>
    <t>Sångens Härold, årg 10 - nr 5</t>
  </si>
  <si>
    <t>Einar Ekberg och Karl-Erik Svedlund</t>
  </si>
  <si>
    <t>Sångens Härold, årg 11-12, sambindning 1940, 1941. Sång nr 298-388</t>
  </si>
  <si>
    <t>Sångens Härold, årg 12 - nr 1</t>
  </si>
  <si>
    <t>Sångens Härold, årg 12 - nr 3</t>
  </si>
  <si>
    <t>Sångens Härold, årg 13 - nr 1</t>
  </si>
  <si>
    <t>Sångens Härold, årg 13 - nr 2</t>
  </si>
  <si>
    <t>Sångens Härold, årg 13 - nr 3</t>
  </si>
  <si>
    <t>Sångens Härold, årg 13 - nr 4</t>
  </si>
  <si>
    <t>Sångens Härold, årg 14 - nr 1</t>
  </si>
  <si>
    <t>Sångens Härold, årg 14 - nr 2</t>
  </si>
  <si>
    <t>Sångens Härold, årg 14 - nr 3</t>
  </si>
  <si>
    <t>Sångens Härold, årg 14 - nr 4</t>
  </si>
  <si>
    <t>Sångens Härold, årg 15 - nr 3</t>
  </si>
  <si>
    <t>Sångens Härold, årg 15 - nr 4</t>
  </si>
  <si>
    <t>Sångens Härold, årg 16 - nr 1</t>
  </si>
  <si>
    <t>Sångens Härold, årg 17 - nr 1</t>
  </si>
  <si>
    <t>Sångens Härold, årg 17 - nr 2</t>
  </si>
  <si>
    <t>Sångens Härold, årg 17 - nr 3</t>
  </si>
  <si>
    <t>Sångens Härold, årg 17 - nr 4</t>
  </si>
  <si>
    <t xml:space="preserve">Sångens Härold, årg 18 - nr 2 </t>
  </si>
  <si>
    <t xml:space="preserve">Sångens Härold, årg 18 - nr 3 </t>
  </si>
  <si>
    <t xml:space="preserve">Sångens Härold, årg 18 - nr 4 </t>
  </si>
  <si>
    <t>Sångens Härold, årg 20 - nr 2</t>
  </si>
  <si>
    <t>Vikt blad</t>
  </si>
  <si>
    <t>Stockholms III:e kårs strängmusikkårs musikgudstjänster</t>
  </si>
  <si>
    <t>Red: Karl-Erik Svedlund, Göte Strandsjö. Filadelfia</t>
  </si>
  <si>
    <t>Sånger för damkör. Häfte 1</t>
  </si>
  <si>
    <t>Sånger för Kvinnokör. Urval ur Favoritsånger (34 sånger)</t>
  </si>
  <si>
    <t>Lydia Engvall och Walter Erixon. Örebro Missionsförenings förlag</t>
  </si>
  <si>
    <t>Sånger för musikföreningar. Andra häftet</t>
  </si>
  <si>
    <t>Samlade av Teodor Bergendorff. B-M:s bokförlags AB</t>
  </si>
  <si>
    <t>Sånger för solo, duett och musikförening</t>
  </si>
  <si>
    <t>Fribaptistsamfundet. Gösta Cederholm, Gösta Elowsson, Rudolf Linderius</t>
  </si>
  <si>
    <t>Sångknippe, 1, 2, 3, 4</t>
  </si>
  <si>
    <t>1970, 1972, 1976, 1982</t>
  </si>
  <si>
    <t>Rolf Linderius</t>
  </si>
  <si>
    <t>Samlade och redigerade av Algot Hed, Paul Bjuhr, Gösta Th. Berg. Harriers förlag.</t>
  </si>
  <si>
    <t>Sångnytt ; Sånger för enskilt och offentligt gudstjänstbruk</t>
  </si>
  <si>
    <t>Förlaget Filadelfia (har ej nr 1 med nr 1-19)</t>
  </si>
  <si>
    <t>Sångnytt 2 ; Solo och duett (sång nr 20-33)</t>
  </si>
  <si>
    <t>Såsom Himmelens Stjärnor ; Andliga sånger samlade och utgivna av Einar Waermö</t>
  </si>
  <si>
    <t>Den svenska texten underlagd av Anders Frostenson</t>
  </si>
  <si>
    <t>The Lord´s Prayer - Fader vår</t>
  </si>
  <si>
    <t>Carlson Nathanael</t>
  </si>
  <si>
    <t>Till Jedutun</t>
  </si>
  <si>
    <t>Wilh. Sarwe. Författarens Förlag. Degerfors</t>
  </si>
  <si>
    <t>Till Löftets Land : sånger för kör, församlingen och hemmet</t>
  </si>
  <si>
    <t>Torgmötessånger</t>
  </si>
  <si>
    <t>Elsa Emanuelson, Filadefia</t>
  </si>
  <si>
    <t>Tre stämmor för damkör</t>
  </si>
  <si>
    <t>Två sånger med ord och musik av Einar Waermö (Aldrig jag glömmer och Livets herre)</t>
  </si>
  <si>
    <t>Ulla och Folke Edsmyr sjunger</t>
  </si>
  <si>
    <t>Underbar frid och andra sånger</t>
  </si>
  <si>
    <t>Text John Hedlund. Musik C.O. Ekström</t>
  </si>
  <si>
    <t>Ung och frälst</t>
  </si>
  <si>
    <t>Kåbes Förlag Martin Karlsson, Herbert Brander, Elsa Eklund (nr 31-63)</t>
  </si>
  <si>
    <t>Unga sjunga… Häfte 2</t>
  </si>
  <si>
    <t>ÖM:s förlag Örebro, särtryck? L. Lithell</t>
  </si>
  <si>
    <t>Ungdomens kampsång</t>
  </si>
  <si>
    <t>Red: Svante Widén, Lennart Jernestrand. Förlaget Filadelfia</t>
  </si>
  <si>
    <t>Ungdomskören 1</t>
  </si>
  <si>
    <t>Av Krentzlin, Sartorio, Heller</t>
  </si>
  <si>
    <t xml:space="preserve">Ungdomsvännen, häfte 1 </t>
  </si>
  <si>
    <t>Gunnar Nilsson och Lennart Andersson, Hemlandsförlaget (Nr 1-12)</t>
  </si>
  <si>
    <t>Uppåt Hemåt - solo och strängmusiksånger</t>
  </si>
  <si>
    <t>Filadelfia. Samlade och utgivna av Egon Zandelin</t>
  </si>
  <si>
    <t>Vackra sånger från Hemmets Härolds inspelningar. Häfte 1 (10 st)</t>
  </si>
  <si>
    <t>Vackra sånger från Hemmets Härolds inspelningar. Häfte 2 (11-19)</t>
  </si>
  <si>
    <t>Vackra sånger från Hemmets Härolds inspelningar. Häfte 3 (nr 20-30, 2:a uppl)</t>
  </si>
  <si>
    <t>Libris (1950)</t>
  </si>
  <si>
    <t>Birger Ringberg, Arnold Schyrman. Helgelseförbundets förlag</t>
  </si>
  <si>
    <t>Vallfartssånger : solo, duett och strängmusiksånger, nr 1</t>
  </si>
  <si>
    <t>Vallfartssånger : solo, duett och strängmusiksånger, nr 2</t>
  </si>
  <si>
    <t>Vallfartssånger : solo, duett och strängmusiksånger, nr 4</t>
  </si>
  <si>
    <t>Notblad av Dan-Jakob Peterson. Pianonoter med text</t>
  </si>
  <si>
    <t>Vi måste gripas av hans kärlek</t>
  </si>
  <si>
    <t>Text och musik av Bengt Andersson, arr: Elsa Emanuelsson</t>
  </si>
  <si>
    <t>Vill du vara med ; Tolv sånger</t>
  </si>
  <si>
    <t>Samlade av Einar Ekberg och Einar Vaermö. (8 sid)</t>
  </si>
  <si>
    <t>Åtta Sånger ur vår repertoar under Sverigebesöket 1951</t>
  </si>
  <si>
    <t>Samlade och utgivna av Carl-Erik Olivebring. Filadelfia</t>
  </si>
  <si>
    <t>Älskar du Herren Jesus? Amerikanska sånger</t>
  </si>
  <si>
    <t>Önskesångerna</t>
  </si>
  <si>
    <t>= 264 Trycksaker/Musiktryck, plus 1 lånade - (var 272 den 15 jan 2016)</t>
  </si>
  <si>
    <t>Tot</t>
  </si>
  <si>
    <t>(var 1103 den 15 jan 2016)</t>
  </si>
  <si>
    <t>Hymnologi &amp; Religion (böcker om psalmer/kyrka/väckelserörelse/personer):</t>
  </si>
  <si>
    <t>Biografi</t>
  </si>
  <si>
    <t>Om Ahnfelt. Lövgren Oscar</t>
  </si>
  <si>
    <t>Oscar Ahnfelt - En Herrens sångare</t>
  </si>
  <si>
    <t>Oscar Ahnfelt - Sångare och folkväckare i brytningstid</t>
  </si>
  <si>
    <t>Om Andersson Carl av Karl Linge</t>
  </si>
  <si>
    <t>Carl Andersson i Vaxholm</t>
  </si>
  <si>
    <t>Om Barratt T.B. av C.G. Hjelm</t>
  </si>
  <si>
    <t>T.B. Barratt pingstväckelsens apostel</t>
  </si>
  <si>
    <t>Om Beckman. Per Sondén, SvKy Diakonistyrelse</t>
  </si>
  <si>
    <t>Beckman, A.F. Biskop ; Hans levnadslopp och verksamhetsfält</t>
  </si>
  <si>
    <t>Karlstad Bibl</t>
  </si>
  <si>
    <t>Om Berglund Ellen, av maken Eric. Ellen uppvuxen i Skinnskatteberg blev Frälsningssoldat</t>
  </si>
  <si>
    <t>Ungdoms- och Evangelistminnen</t>
  </si>
  <si>
    <t>Om Billing. Ihrmark Axel. Sveriges Kristliga studentrörelses bokförlag</t>
  </si>
  <si>
    <t>Från Einar Billings ungdomstid</t>
  </si>
  <si>
    <t>Om Birgitta. Fogelklou Emilia</t>
  </si>
  <si>
    <t>Religionens människor och dokument II - Birgitta</t>
  </si>
  <si>
    <t xml:space="preserve">Om Blomqvist. Lövgren Oscar </t>
  </si>
  <si>
    <t>Joël Blomqvist – en andlig sångare</t>
  </si>
  <si>
    <t>Om Bogren. A. Backman (Anders Jämte)</t>
  </si>
  <si>
    <t>En märklig väckelsepredikant, Anders Bogren i Ockelbo</t>
  </si>
  <si>
    <t>Hjulsjö 2007</t>
  </si>
  <si>
    <t>Om Booth. Collier Richard. Övers Eva Berg</t>
  </si>
  <si>
    <t>Guds General ; Berättelsen om William Booth och Frälsningsarmén</t>
  </si>
  <si>
    <t>Om Booth. Fanny Ekenstierna</t>
  </si>
  <si>
    <t>William Booth</t>
  </si>
  <si>
    <t>Om Britt G. Inge Löfström</t>
  </si>
  <si>
    <t>En bok om Britt G</t>
  </si>
  <si>
    <t>Transchell</t>
  </si>
  <si>
    <t>Om Brändström Elsa. Ulla Isaksson, SMF</t>
  </si>
  <si>
    <t>En svensk samarit i Sibirien. Elsa Brändström</t>
  </si>
  <si>
    <t>Hjulsjö 2012</t>
  </si>
  <si>
    <t>Om Cosby. Lövgren Oscar</t>
  </si>
  <si>
    <t>Fanny Crosby</t>
  </si>
  <si>
    <t>Antikvariat Roger Melin</t>
  </si>
  <si>
    <t>Grönqvist Vivi-Ann (red)</t>
  </si>
  <si>
    <t>Siri Dahlquist. Psalmförfattare, prästfru och teolog</t>
  </si>
  <si>
    <t>Antikvariat Röda rummet</t>
  </si>
  <si>
    <t>Om Ekberg Einar. Red Karl-Erik Svedlund</t>
  </si>
  <si>
    <t>Einar Ekberg - En furste bland sångare</t>
  </si>
  <si>
    <t>Uppsala Samariten</t>
  </si>
  <si>
    <t>Om Ekberg Einar. Per Östlin</t>
  </si>
  <si>
    <t>Storsångaren Einar Ekberg - en livsskildring</t>
  </si>
  <si>
    <t>Om Ekberg Einar. Lars Widéll</t>
  </si>
  <si>
    <t>Sångarfursten - Om Einar Ekbergs liv och gärning</t>
  </si>
  <si>
    <t>Om Eklund. Redaktör Sven Thulin med 30 medarbetare</t>
  </si>
  <si>
    <t>Biskop J.A. Eklund ; En bok om (med 2 plancher och 85 illustrationer, 2:a upplagan)</t>
  </si>
  <si>
    <t>Om Eklund. Elis Malmeström, SvKy Diakonistyrelse</t>
  </si>
  <si>
    <t>Eklund, J.A. - En biografi</t>
  </si>
  <si>
    <t xml:space="preserve">Om Engelke. Lövgren Oscar </t>
  </si>
  <si>
    <t>Gospelcenter &amp; Söderlund</t>
  </si>
  <si>
    <t>2008-01-05 2008-02-09</t>
  </si>
  <si>
    <t>Om Franson av Linge Karl. 5 illustrationer. J.A. Lindblads förlag</t>
  </si>
  <si>
    <t>Fredrik Franson : En man sänd av Gud</t>
  </si>
  <si>
    <t>Om Frostenson. Marcus Willén (red.)</t>
  </si>
  <si>
    <t>Gud är en av oss - om psalmdiktaren Anders Frostensons liv och författarskap</t>
  </si>
  <si>
    <t>Tradera Jadde Ö-bro</t>
  </si>
  <si>
    <t>Örebro Universitet</t>
  </si>
  <si>
    <t>Om Frykman. Lövgren Oscar. 3:e uppl. (1955 kom 2 uppl)</t>
  </si>
  <si>
    <t>Frykman Nils. Den kristna glädjens sångare</t>
  </si>
  <si>
    <t>Molkom, gåva från FH</t>
  </si>
  <si>
    <t>Om Gustafson. Stig Abrahamsson. Örebro Missionsförenings förlag</t>
  </si>
  <si>
    <t>Emil Gustafson - En guds profet</t>
  </si>
  <si>
    <t>Om Hauge. Hauge Alfred, SMF förlag</t>
  </si>
  <si>
    <t>En Guds vandringsman - Hans Nielsen Hauge</t>
  </si>
  <si>
    <t>Om Hultman. Elmquist A.E. Missionsförb. förlag</t>
  </si>
  <si>
    <t>Solglimtar av Solskenssångaren</t>
  </si>
  <si>
    <t>Om Hultman. Lövgren Oscar</t>
  </si>
  <si>
    <t>Solskenssångaren J.A. Hultman (3:e bearb uppl &amp; 1:a uppl)</t>
  </si>
  <si>
    <t>1971 
1942</t>
  </si>
  <si>
    <t>15 + 0</t>
  </si>
  <si>
    <t>Leanders V-ås, Tradera Fabula</t>
  </si>
  <si>
    <t>2008-02-26 
2013-03-03</t>
  </si>
  <si>
    <t>Om Köbner Julius. K.A. Modén</t>
  </si>
  <si>
    <t>En baptismens banbrytare ; Julius Köbners liv och verksamhet</t>
  </si>
  <si>
    <t>Betel Bromma Fhsk</t>
  </si>
  <si>
    <t>Om Lapp-Lisa. Anna-Lisa Öst. Malungs boktryckeri. Bok och Bild [förlag?]</t>
  </si>
  <si>
    <t>Barnatro ; Lapp-Lisas minnen och sånger med bilder ur hennes album</t>
  </si>
  <si>
    <t>Om Lapp-Lisa</t>
  </si>
  <si>
    <t>Barnatro ; En studiebok om Lapp-Lisa</t>
  </si>
  <si>
    <t>Om Lapplisa</t>
  </si>
  <si>
    <t>Lapplisa berättar</t>
  </si>
  <si>
    <t>Om Lapp-Lisa. Anna-Lisa Öst. Evangeliipress. Förf Förlag</t>
  </si>
  <si>
    <t>Lapp-Lisa berättar</t>
  </si>
  <si>
    <t>Om Liedgren. Gleerups förlag</t>
  </si>
  <si>
    <t>Psalm och sång. Studier tillägnade Emil Liedgren 80 år</t>
  </si>
  <si>
    <t>Patrik Anderssons antikvariat</t>
  </si>
  <si>
    <t>Om Linné. Elis Malmeström, SvKy Diakonistyrelse</t>
  </si>
  <si>
    <t>Ur Linnés tankevärld och religiösa liv ; Några Linnéstudier</t>
  </si>
  <si>
    <t>Kleynes antikvariat</t>
  </si>
  <si>
    <t xml:space="preserve">Om Luther. Holmquist Hjalmar. Sveriges Kristliga Studentrörelses förlag </t>
  </si>
  <si>
    <t>Martin Luther ; Minnesskrift till reformationsjubileet 1917 (8:e omarbetade och utvidgade upplagan)</t>
  </si>
  <si>
    <t>Om Müntzing, verksam bl.a. i Viby i Närke under den tid då väckelserörelserna uppstod. Han var för sin tid en modern präst. Förf: Ragnar Redelius. SvKy Diakonistyrelses bokförlag</t>
  </si>
  <si>
    <t>Gustaf Wilhelm Müntzing ; En märklig Närkes-präst i en andlig brytningstid</t>
  </si>
  <si>
    <t>Om Moody. William Moody &amp; Dr Henry Davenport Northrop</t>
  </si>
  <si>
    <t>Dwight L. Moody ; Hans lif och verksamhet</t>
  </si>
  <si>
    <t>Om Moody. Jäder Karl</t>
  </si>
  <si>
    <t>En Världsväckare: Moodys livsverk</t>
  </si>
  <si>
    <t>Om Nilsson Paul, (memoar av psalmförfattaren, 2:a upplagan</t>
  </si>
  <si>
    <t>Klerker ; Sångare; Knektar</t>
  </si>
  <si>
    <t>Om Ouchterlony Hanna Cordelia. Laura Petri</t>
  </si>
  <si>
    <t>Hanna Cordelia Ouchterlony - Banbrytare för Frälsningsarmén i Skandinavien</t>
  </si>
  <si>
    <t>Tradera Lilla Vargen</t>
  </si>
  <si>
    <t>Om Palmquist. T Truvé med tillägg av A Drake. Baptistmissionens förlagsexp</t>
  </si>
  <si>
    <t>Det gamla vittnet - Johannes Palmquists lif och verksamhet, några minnesvärda drag ur</t>
  </si>
  <si>
    <t>Om Petri Olavus. Murray Robert (2 ex)</t>
  </si>
  <si>
    <t>Olavus Petri</t>
  </si>
  <si>
    <t>30+40</t>
  </si>
  <si>
    <t>Kungälv + NA</t>
  </si>
  <si>
    <t>06 + 7/7 07</t>
  </si>
  <si>
    <t>Om Petri Alma. Laura Petri</t>
  </si>
  <si>
    <t>Alma Petris Minnesbok</t>
  </si>
  <si>
    <t>Om Rappard-Gobats Dora. Av dottern Emmy Veiel f. Rappard. Psalmdiktare, skrev bla O du Lamm Gottes</t>
  </si>
  <si>
    <t>Biskopsdottern från Jerusalm ; Bilder ur Dora rappard-Gobats liv</t>
  </si>
  <si>
    <t>Om Rosenius. V[endela] Emanuelsson</t>
  </si>
  <si>
    <t>C.O. Rosenius och hans livsverk - Ett hundraårsminne</t>
  </si>
  <si>
    <t xml:space="preserve">Om Sandell. Sundgren Nils </t>
  </si>
  <si>
    <t>Blott en dag. Studiebok om Lina Sandell</t>
  </si>
  <si>
    <t>Om Sandell. Nilsson Anne, LT:s förlag</t>
  </si>
  <si>
    <t>Flickan i trädet - en bok om Lina Sandell</t>
  </si>
  <si>
    <t>LÅN från Ullami</t>
  </si>
  <si>
    <t>Om Sandell. Storckenfeldt Sigrid, EFS</t>
  </si>
  <si>
    <t>Lina Berg född Sandell - Lefnadsteckning (andra upplagan)</t>
  </si>
  <si>
    <t>Om Sandell. Lövgren Oscar</t>
  </si>
  <si>
    <t>Lina Sandell - Hennes liv och sångdiktning, 1965 (tredje tryckn, 10:e tusendet)</t>
  </si>
  <si>
    <t>25 + 0</t>
  </si>
  <si>
    <t>Tradera - solof och Fabula</t>
  </si>
  <si>
    <t>2006-03-11 
2013-03-03</t>
  </si>
  <si>
    <t>Om Sandell. Joh. Rinman. EFS</t>
  </si>
  <si>
    <t>Lina Sandell (L.S.) - Ett hundraårsminne. Hennes samtid och vår (2:a uppl)</t>
  </si>
  <si>
    <t>Lina Sandell (L.S.) - Ett hundraårsminne. Hennes samtid och vår (3:e uppl)</t>
  </si>
  <si>
    <t>Om Stenlund. Thureson Birger, Den kristna bokringen</t>
  </si>
  <si>
    <t>Göran Stenlund ; sångaren och människan</t>
  </si>
  <si>
    <t>Om Swedberg. Bring J. Th. Sv Kristliga Studentrörelses förlag</t>
  </si>
  <si>
    <t xml:space="preserve">Om Swedberg. Jonsson Inge urval av, ur "Levande litteratur" Klassiker-serien. </t>
  </si>
  <si>
    <t>Jesper Swedbergs lefwernes beskrifning.</t>
  </si>
  <si>
    <t>Om Swedberg. Wetterberg, Gunnar (1883-1960). Vetenskapssocieteten i Lund, 722 sid</t>
  </si>
  <si>
    <t>Vetenskaps-societeten</t>
  </si>
  <si>
    <t>Om Swedenborg. Signe Toksvig (se äv boken "Himmel och Helvete" av Sw)</t>
  </si>
  <si>
    <t>Emanuel Swedenborg ; Vetenskapsman och mystiker</t>
  </si>
  <si>
    <t>Om Sandström Sten (memoar)</t>
  </si>
  <si>
    <t>Mitt liv som Sten</t>
  </si>
  <si>
    <t>Om Stadener Sam av Clarence Nilsson</t>
  </si>
  <si>
    <t>Sam Stadener som kyrkopolitiker</t>
  </si>
  <si>
    <t xml:space="preserve">Om Söderblom Nathan. Thulin Sven Red. </t>
  </si>
  <si>
    <t>Hågkomster och Livsintryck (14:e samlingen); till minnet av Nathan Söderblom av 70 utländska författare</t>
  </si>
  <si>
    <t>Om Söderblom Nathan. Omi Söderblom</t>
  </si>
  <si>
    <t>I skuggan Nathan ; Texter av Helge Söderblom</t>
  </si>
  <si>
    <t>Gospelbutiken</t>
  </si>
  <si>
    <t>Om Söderblom Nathan. Jonas Jonson</t>
  </si>
  <si>
    <t>Jag är bara Nathan Söderblom satt till tjänst</t>
  </si>
  <si>
    <t>Gåva Verbum</t>
  </si>
  <si>
    <t>Om Söderblom. Nystedt Olle</t>
  </si>
  <si>
    <t>Nathan Söderblom - kort levnadsteckning (5:e upplagan)</t>
  </si>
  <si>
    <t xml:space="preserve">Om Söderblom. Andræ Tor </t>
  </si>
  <si>
    <t>Nathan Söderblom (med 123 illustrationer)</t>
  </si>
  <si>
    <t>Om Söderblom. Flertal författare under redaktion av Nils Karlström, Söderbloms sekreterare. Förord av Einar Billing</t>
  </si>
  <si>
    <t>Nathan Söderblom in memorian (2:a upplagan)</t>
  </si>
  <si>
    <t>Om Thomander. Nils Algård, SvKy Diakonistyrelse</t>
  </si>
  <si>
    <t>Thomander, Johan Henrik</t>
  </si>
  <si>
    <t>Om Tolstadius. Nathan Odenvik. Filadelfia</t>
  </si>
  <si>
    <t>Tolstadius, Eric - Svenska pietismens centralgestalt under 1700-talet</t>
  </si>
  <si>
    <t>NA-PAN</t>
  </si>
  <si>
    <t>Om Waldenström. Rektor Gust. Mosesson. Morgonblandets redaktion.</t>
  </si>
  <si>
    <t>P.P. Waldenström En Guds kämpe ; Till 100-årsminnet av hans födelse</t>
  </si>
  <si>
    <t>Tradera Pimbans</t>
  </si>
  <si>
    <t>Om Waldenström. Ollén N.P. SMFs förlag</t>
  </si>
  <si>
    <t>Paul Peter Waldenström - en levnadsteckning (2:a upplagan)</t>
  </si>
  <si>
    <t>Om Wallin. Almqvist Daniel och Tor Andraæ. Wallinsamfundet</t>
  </si>
  <si>
    <t>Hoppets röst bland lefvernets bekymmer - Tre uppsatser om J.O. Wallin</t>
  </si>
  <si>
    <t>Om Wallin. Daniel Andreæ</t>
  </si>
  <si>
    <t>Johan Olof Wallin</t>
  </si>
  <si>
    <t>Om Wallin. Liedgren Emil</t>
  </si>
  <si>
    <t>Johan Olof Wallin i yngre år</t>
  </si>
  <si>
    <t>Om Wallin. Wentz Helmer. SvKy Diakonistyrelse</t>
  </si>
  <si>
    <t>Johan Olof Wallin ; Till hundraårsminnet</t>
  </si>
  <si>
    <t>Om Wallin G. Tor Andræ</t>
  </si>
  <si>
    <t>Wallin, George ; Resor, forskningar och öden</t>
  </si>
  <si>
    <t>Om Wesley. Laura Petri</t>
  </si>
  <si>
    <t>John Wesley</t>
  </si>
  <si>
    <t>Om Wesley. Laura Petri. 2:a genomsedda upplagan</t>
  </si>
  <si>
    <t>Gåva FH</t>
  </si>
  <si>
    <t>Samfund</t>
  </si>
  <si>
    <t>Om Wesley. John Capon</t>
  </si>
  <si>
    <t>Poeten &amp; predikanten. John och Charles Wesley</t>
  </si>
  <si>
    <t>Antikvariat Carl Hellmor</t>
  </si>
  <si>
    <t>Om Anders Wiberg av Jäder Karl</t>
  </si>
  <si>
    <t>En sökare kommer till klarhet ; Glimtar från en livskamp i kyrkliga brytningstider</t>
  </si>
  <si>
    <t>Om Anders Wiberg. 2:a genomsedda och tillökade upplagan</t>
  </si>
  <si>
    <t>Anders Wibergs Lif och verksamhet</t>
  </si>
  <si>
    <t>Om Wrede (pamflett 14 sid)</t>
  </si>
  <si>
    <t>Wrede Matilda - Fångarnas vän av Elsa Skäringer</t>
  </si>
  <si>
    <t>Om Ödmann. Wijkmark Henning, SvKy Diakonistyrelse</t>
  </si>
  <si>
    <t>Samuel Ödmanns skrifter och brev. Första bandet</t>
  </si>
  <si>
    <t>Om Ögrim. Nils Hydén</t>
  </si>
  <si>
    <t>Kommendör Johan Ögrim, en Herrens tjänare och stridsman</t>
  </si>
  <si>
    <t>Om Alliansmissionen. Hägg Fritz</t>
  </si>
  <si>
    <t>Svenska Alliansmissionen genom hundra år</t>
  </si>
  <si>
    <t>Om Augustanasynoden i Illionis. G. Everett Arden, prof i kyrkohistoria på Rock Island</t>
  </si>
  <si>
    <t>Augustana Heritage ; History of the Augustana Lutheran Church</t>
  </si>
  <si>
    <t>Tallinn Antikvariat</t>
  </si>
  <si>
    <t>Om Baptisterna. Red, John Magnusson, Ragnar Ragné, Sven Larson</t>
  </si>
  <si>
    <t>50 år i ord och bild 1892-1942 - Jubileumsskrift för ÖM</t>
  </si>
  <si>
    <t>Myrorna Ö-bro</t>
  </si>
  <si>
    <t>Om Baptisterna. Fru Elin Lövgren, Lindesberg</t>
  </si>
  <si>
    <t>Avskrift av andliga sånger med tidningsklipp dito</t>
  </si>
  <si>
    <t>1923-1944</t>
  </si>
  <si>
    <t>Tradera Lindqvist Linde</t>
  </si>
  <si>
    <t>Om Baptisterna. Eric Grönlund</t>
  </si>
  <si>
    <t>Baptisterna och Bibeln</t>
  </si>
  <si>
    <t>Hjulsjö 2009</t>
  </si>
  <si>
    <t>Om Baptisterna. Hjalmar Andersson</t>
  </si>
  <si>
    <t>Minnesskrift vid Enköpings Baptistförsamings Femtioårshögtid (1863-1913)</t>
  </si>
  <si>
    <t>Om Baptisterna.</t>
  </si>
  <si>
    <t>Kungsholmens Baptistförsamling 50 år ; 1885-1935</t>
  </si>
  <si>
    <t>Om Baptisterna. C.G. Lundin</t>
  </si>
  <si>
    <t>Minnesskrift vid Kungsholms Baptistförsamlings 25-årshögtid (1885-1910)</t>
  </si>
  <si>
    <t>Om Baptisterna. Birger Eriksson</t>
  </si>
  <si>
    <t>Baptistförsamlingen Filadelfia, Örebro. 40 år, 1897-1937</t>
  </si>
  <si>
    <t>Om Baptisterna. Redigerad av Fredrik Hedvall (rektor 1943-1958)</t>
  </si>
  <si>
    <t>Betelseminarister 1866-1966</t>
  </si>
  <si>
    <t>Om Baptisterna. Utg till Jubileumshögtiden 1 juni 1916. John Cederoth. Inkl medlemskort i Eskilstuna Bf (från Bromma)</t>
  </si>
  <si>
    <t>Betelseminariets 50-årsberättelse, Minnesskrift 1866-1916</t>
  </si>
  <si>
    <t>Gåva från FH Forshaga Kupan</t>
  </si>
  <si>
    <t>Om Baptisterna. Fellingsbro Bf 1867-1967 av  (28 sid)</t>
  </si>
  <si>
    <t>Fellingsbro Baptistförsamling 1867-1967, inkl programblad 1977</t>
  </si>
  <si>
    <t>Om Baptisterna. Minnesskrift Närke av G. E. Bjurström</t>
  </si>
  <si>
    <t>Minnesskrift Närkes Distriktsförening 1862-1912</t>
  </si>
  <si>
    <t>Om Baptisterna. Johan Alfred Borgström (1855-1941), 2:a uppl (1:a kom 1890)</t>
  </si>
  <si>
    <t>Om församlingen</t>
  </si>
  <si>
    <t>Om Baptisterna. Einar Rosdahl, John Karlström, Nils Ohgren. Civiltryckeriet i Karlstad</t>
  </si>
  <si>
    <t>Sjuttioårsminnet : Historik över Baptistmissionen i Värmland åren 1858-1928</t>
  </si>
  <si>
    <t>Tradera Torget1b</t>
  </si>
  <si>
    <t>Om Baptisterna. Fridén George Redaktör, red.kommitté Gunnar Westin, Olof Hammar, Knut Lagerstedt</t>
  </si>
  <si>
    <t>Svensk Baptism genom 100 år - En krönika i ord och bild</t>
  </si>
  <si>
    <t>Gåva från FH Gengåvan</t>
  </si>
  <si>
    <t>Om Baptisterna. Nordström N.J. B-M:s Bokförlags AB</t>
  </si>
  <si>
    <t>Svenska baptistsamfundets historia</t>
  </si>
  <si>
    <t>Om Baptisterna. Edvard Wessling (med nationell historik över SSK framväxt)</t>
  </si>
  <si>
    <t>Salemskapellets Söndagsskola ; Minnesskrift tillägnad Salemskapellets Söndagsskola med anledning av dess sextioårsjubileum 1918</t>
  </si>
  <si>
    <t xml:space="preserve">Om Baptisterna. </t>
  </si>
  <si>
    <t xml:space="preserve">Örebro Evangeliska-Lutherska Missionsförening 1860-1960 </t>
  </si>
  <si>
    <t>Om Bodellisterna. Folke Öberg</t>
  </si>
  <si>
    <t>Bodellisterna och den stora skolstriden</t>
  </si>
  <si>
    <t>Folke Öberg</t>
  </si>
  <si>
    <t>Om EFS. Lundqvist Karl Axel</t>
  </si>
  <si>
    <t>Från prästvälde till lekmannastyre</t>
  </si>
  <si>
    <t>Skellefteå kyrka</t>
  </si>
  <si>
    <t>Om EFS. Redaktion Eskil Levander</t>
  </si>
  <si>
    <t>EFS genom 75 år. Jubileumsskrift 1856-1931. Del I</t>
  </si>
  <si>
    <t>EFS genom 75 år. Jubileumsskrift 1856-1931. Del II</t>
  </si>
  <si>
    <t>Om EFS</t>
  </si>
  <si>
    <t>EFS:s årsberättelse för det 27:e verksamhetsåret, 1882</t>
  </si>
  <si>
    <t>G-hyttan</t>
  </si>
  <si>
    <t>Om Fribaptistsamfundet av dess missionsstyrelse</t>
  </si>
  <si>
    <t>Fribaptistsamfundet 100 år</t>
  </si>
  <si>
    <t>Om Fribaptisterna på Kåfalla</t>
  </si>
  <si>
    <t>Kåfalla 40 år</t>
  </si>
  <si>
    <t>Om Frikyrkorna. Alvarsson Jan-Åke, red. Utgiven 130705, Atlantis</t>
  </si>
  <si>
    <t>Svenskt Frikyrkolexikon</t>
  </si>
  <si>
    <t>Sveriges Kristna råd, Älvsjö</t>
  </si>
  <si>
    <t>Om Frikyrkorna. Norberg Arvid</t>
  </si>
  <si>
    <t>Frikyrklighetens uppkomst - med särskild hänsyn till Skara stift. Prästmötesavhandling</t>
  </si>
  <si>
    <t>Hjulsjö 2008</t>
  </si>
  <si>
    <t>Om Frikyrkorna. Bergsten Torsten</t>
  </si>
  <si>
    <t>Frikyrkor i samverkan ; Den svenska frikyrkoekumenikens historia 1905-1993</t>
  </si>
  <si>
    <t>Gengåvan Karlstad</t>
  </si>
  <si>
    <t>Om Frikyrkona. Moderna läsare</t>
  </si>
  <si>
    <t>Frikyrkosverige - en livsstilsstudie</t>
  </si>
  <si>
    <t xml:space="preserve">Om Frälsningsarmén. Kjäll Thorsten </t>
  </si>
  <si>
    <t>Fackla och Fanfar ; Gammalt och nytt ur Frälsningsarméns historia</t>
  </si>
  <si>
    <t>Om Frälsningsarmén. Larsson Karl Huvudredaktör Kommendör. Red.kommitté överste Karl Jerrestam, överstelöjtnant Johan Hillborg. Ex 2942 för major Elin Jansson</t>
  </si>
  <si>
    <t>Frälsningsarmén i Sverige - Ett minnesverk utgivet i anslutning till Frälsningsarméns sextioårsjubileum</t>
  </si>
  <si>
    <t>2007 eller 2008</t>
  </si>
  <si>
    <t xml:space="preserve">Om Frälsningsarmén. Larsson Karl. </t>
  </si>
  <si>
    <t>Tio år i Ryssland ; Ett kapitel ur Frälsningsarméns underbara historia</t>
  </si>
  <si>
    <t>Om Frälsningsarmén. Malmström Evald. 2:a uppl. Frälsningsarmén</t>
  </si>
  <si>
    <t>50 års fälttåg, Frälsningsarmén 1882-1932</t>
  </si>
  <si>
    <t>Om Frälsningsarmén. (2:a uppl)</t>
  </si>
  <si>
    <t>Röda Fanor I - Tankar och bilder från Frälsningsarméns värld</t>
  </si>
  <si>
    <t>Om Frälsningsarmén.</t>
  </si>
  <si>
    <t>Röda Fanor II - Tankar och bilder från Frälsningsarméns värld</t>
  </si>
  <si>
    <t>Om Helgeleseförbundet. Birger Davidsson, 32 sid</t>
  </si>
  <si>
    <t>Det började med ett bönemöte : En presentation av missionssällskapet Helgelseförbundets uppkomst, utveckling och verksamhet</t>
  </si>
  <si>
    <t>Om Herrnhutarna. Arne Jarrick</t>
  </si>
  <si>
    <t>Den himmelske älskaren - Herrnhutisk väckelsetro, vantro och sekularisering i 1700-talets Sverige</t>
  </si>
  <si>
    <t>Antikvariat Stefan</t>
  </si>
  <si>
    <t>Om Jehovas vittnen.</t>
  </si>
  <si>
    <t>Guds rike regerar!</t>
  </si>
  <si>
    <t xml:space="preserve">Om Jehovas vittnen. Briem Efraim </t>
  </si>
  <si>
    <t>Om Jehovas vittnen. Skjerpe Olav. Verbum. Översättning av Frithiof Dahlby</t>
  </si>
  <si>
    <t>Jehovas vittnen : och vad de lär</t>
  </si>
  <si>
    <t>Om Jehovas vittnen. Folke Thorell, Förlaget Filadelfia</t>
  </si>
  <si>
    <t>Lögnprofeter ; En saklig undersökning angående Jehovas vittnen och deras lära (Omarbetad och utökad uppl, 1:a 1945)</t>
  </si>
  <si>
    <t>Om Kväkarna. Stendahl Greta. Vännernas samfund i Sverige</t>
  </si>
  <si>
    <t>Kväkardomen och det inre ljuset</t>
  </si>
  <si>
    <t>Om Kväkarna. Vännernas samfund i Sverige</t>
  </si>
  <si>
    <t>Ur kväkarerfarenheten en samling citat</t>
  </si>
  <si>
    <t>Om Metodisterna. Erikson J.M. 1895 inb K J Bohlins, 428 sid</t>
  </si>
  <si>
    <t>Metodismen i Sverige ; En historisk-biografisk framställning af metodistkyrkans verksamhet i vårt land. Med porträtt af samtliga predikanter och vyer af de flesta kyrkor</t>
  </si>
  <si>
    <t>Om SMF. Minnesskrift 50 år</t>
  </si>
  <si>
    <t>Finspångs Missionsförening 1881-1931</t>
  </si>
  <si>
    <t>Tradera Otto</t>
  </si>
  <si>
    <t>Om Missionsrörelsen</t>
  </si>
  <si>
    <t>Ansgarius - SMF:s årsbok (1922)</t>
  </si>
  <si>
    <t>Hjulsjö</t>
  </si>
  <si>
    <t>Ansgarius - SMF:s årsbok (37,43,44,45, 50,57,58, 61,62,63,64, 71,72,73)</t>
  </si>
  <si>
    <t>Bokbörsen Nils Lundberg via FH</t>
  </si>
  <si>
    <t>Om Missionsrörelsen. Ohldén A, red</t>
  </si>
  <si>
    <t>Bildgalleri ur Svenska Missionsförbundet</t>
  </si>
  <si>
    <t>60 + 250</t>
  </si>
  <si>
    <t>Tradera Pärlemor + Fabula</t>
  </si>
  <si>
    <t>2013-03-08 20113-03-03</t>
  </si>
  <si>
    <t>Om Missionsrörelsen (Har 1946. 7:e uppl 1964 har FH)</t>
  </si>
  <si>
    <t>Biografiskt album - Sv missionsförbundet 1928</t>
  </si>
  <si>
    <t>Tradera Ekman</t>
  </si>
  <si>
    <t>Om Missionsrörelsen (Har 1928. 7:e uppl 1964 har FH)</t>
  </si>
  <si>
    <t>Biografiskt album - Sv missionsförbundet 1946</t>
  </si>
  <si>
    <t>Tradera Rickard</t>
  </si>
  <si>
    <t>Hammarö missionsförsamling 125 år. 1862 - 1987.</t>
  </si>
  <si>
    <t>Tradera Allan</t>
  </si>
  <si>
    <t>Om Missionsrörelsen. Hans Andreasson. Studia Theologica Holmiensia, nr 15 i serien</t>
  </si>
  <si>
    <t>Liv och rörelse - Svenska Missionskyrkans historia och identitet</t>
  </si>
  <si>
    <t>Minnesskrift Arvika Missionsförening och Missionsförsamling vid deras gemensamma 80-årsjubileum i okt 1940</t>
  </si>
  <si>
    <t>Minnesskrift Lidköpings Immanuelsförsamlings 60-årsjubileum, 1884-1944</t>
  </si>
  <si>
    <t>Gratisbok i Grythyttans Måltidsbib, från FH</t>
  </si>
  <si>
    <t>Minnesskrift Säter : Vid Missionsföreningens i Säter 50-årsjubilelum 1866-1916</t>
  </si>
  <si>
    <t>Minnesskrift Söderås : Missionsföreningen i Söderås 50 år</t>
  </si>
  <si>
    <t>Tradera - Lilla Vargen</t>
  </si>
  <si>
    <t>Ur Svenska kvinnors missionsliv - en minnesbok</t>
  </si>
  <si>
    <t>Om Missionsrörelsen. Minnesblad tecknade af Föreningens Vänner</t>
  </si>
  <si>
    <t>Västra Skånes Missionsförening 1856-1906</t>
  </si>
  <si>
    <t>Om Mormonerna. Prof Eduard Meyer, övers August Carr</t>
  </si>
  <si>
    <t>Mormonerna ; Deras ursprung och historia</t>
  </si>
  <si>
    <t>Om Mormonerna. Översatt av Joseph Smith d.y.</t>
  </si>
  <si>
    <t>Mormons bok - Ännu ett testamente om Jesus Kristus</t>
  </si>
  <si>
    <t>Fagersta Kupolen</t>
  </si>
  <si>
    <t>Om Nya Kyrkan. Nykyrkliga bokförlaget. "Om Himmelen och dess underbara ting och om helvetet på grund af vad som blifvit hördt och sedt". Från latinska urskriften öfversatt af C.J.N. Manby, pastor i Nya Kyrkans svenska församling.</t>
  </si>
  <si>
    <t>Swedenborg ; Himmel och Helvete (6:e uppl, 10-12:e tus)</t>
  </si>
  <si>
    <t>Om Organistföreningen. Sveriges allmänna organist och kantorsförening</t>
  </si>
  <si>
    <t>Minnesskrift 1901-1951</t>
  </si>
  <si>
    <t>Om Pingströrelsen. Briem Efraim, SvKy Diakonistyrelse</t>
  </si>
  <si>
    <t>Den moderna Pingströrelsen</t>
  </si>
  <si>
    <t>Om Pingströrelsen. Burman Axel</t>
  </si>
  <si>
    <t>Pingstväckelsens början i Västerbottens kustland</t>
  </si>
  <si>
    <t>Tradera Olle1</t>
  </si>
  <si>
    <t xml:space="preserve">Om Pingströrelsen. Lars Samuelsson. Filadelifa Del I: 1907-1927. Del II: </t>
  </si>
  <si>
    <t>Väckelsens vägar. Pingströrelsens framväxt i Lycksele och Arvidsjaur socknar fram till ca 1940</t>
  </si>
  <si>
    <t>Om Pingströrelsen. Sundstedt Arthur. 3:e uppl</t>
  </si>
  <si>
    <t>Pingstväckelsen 1 - dess uppkomst och första utvecklingsskede</t>
  </si>
  <si>
    <t>Tradera Ante</t>
  </si>
  <si>
    <t>Om Pingströrelsen. Sundstedt Arthur. 2:a uppl</t>
  </si>
  <si>
    <t>Pingstväckelsen 2 - och dess vidare utveckling</t>
  </si>
  <si>
    <t>Pingstväckelsen 3 - och dess genombrott</t>
  </si>
  <si>
    <t>Pingstväckelsen 4 - och dess utbredning</t>
  </si>
  <si>
    <t>Pingstväckelsen 5 - en världsväckelse</t>
  </si>
  <si>
    <t>Om Pingströrelsen. Söderholm G.E.</t>
  </si>
  <si>
    <t>Den svenska pingstväckelsens historia, del I (2:a uppl)</t>
  </si>
  <si>
    <t>Tradera naap88</t>
  </si>
  <si>
    <t>Om Pingströrelsen. Söderholm G.E. (Med stort plats- och personregister)</t>
  </si>
  <si>
    <t>Den svenska pingstväckelsens historia, del II (2:a omarbetade uppl)</t>
  </si>
  <si>
    <t>Om Pingströrelsen. Fd KH Henning Thulin</t>
  </si>
  <si>
    <t>Pingströrelsen ; En sociologisk orientering</t>
  </si>
  <si>
    <t>Tradera PeO</t>
  </si>
  <si>
    <t>Om Svenska kyrkan</t>
  </si>
  <si>
    <t>Karlstad stift i ord och bild</t>
  </si>
  <si>
    <t>Om Svenska kyrkan. SvKy Diakonistyrelses förlag. "Psalmboken, grundlinier till föredrag."</t>
  </si>
  <si>
    <t>Församlings- och Ungdomsaftnar. Program, råd och anvisningar (delvis osprättad)</t>
  </si>
  <si>
    <t>Om Svenska kyrkan. Brilioth Yngve och Hjalmar Holmquist. Utg av Holmquist Pleijel. SvKy Diakonistyrelse (har IV:1 och V)</t>
  </si>
  <si>
    <t>Svenska kyrkans historia, Band II och III. Den senare medeltiden 1274-1521 samt Reformationstidevarvet 1521-1611</t>
  </si>
  <si>
    <t>1941 och 1933</t>
  </si>
  <si>
    <t>Om Svenska kyrkan. Ekström, Gunnar</t>
  </si>
  <si>
    <t>Västerås stift i ord och bild</t>
  </si>
  <si>
    <t>Om Svenska kyrkan. Holmquist Hjalmar. Utg av SvKy Diakonistyrelse (har II och III)</t>
  </si>
  <si>
    <t>Svenska kyrkans historia, Band IV:1 och V. Svenska kyrkan under Gustav II Adolf 1611-1632 samt Karolinsk kyrkofromhet, Pietism och Herrnhutism 1680-1772</t>
  </si>
  <si>
    <t>1938 och 1935</t>
  </si>
  <si>
    <t>Om Svenska kyrkan. Malmeström Elis m.fl. Kulturhistoriska förlaget. Exemplar nr 60.</t>
  </si>
  <si>
    <t>Vår Svenska Kyrka - Västerås stift</t>
  </si>
  <si>
    <t>Om Svenska kyrkan. Thidevall Sven</t>
  </si>
  <si>
    <t>Kampen om folkkyrkan</t>
  </si>
  <si>
    <t>Sven Thidevall</t>
  </si>
  <si>
    <t>Om Söndagsskolan</t>
  </si>
  <si>
    <t>Svensk söndagsskola genom 100 år - En krönika i ord och bild</t>
  </si>
  <si>
    <t>Tradera Claus</t>
  </si>
  <si>
    <t>Om Söndagsskolan. Hagb. Isberg. SvKy Diakonistyrelses förlag</t>
  </si>
  <si>
    <t>Söndagsskolan - synpunkter och anvisningar</t>
  </si>
  <si>
    <t>Om Söndagsskolan. Larsson A.P. P. Palmquists AB</t>
  </si>
  <si>
    <t>Svenska söndagsskolans hitoria - Bidrag till…</t>
  </si>
  <si>
    <t>Om Trossamfund. Erland Sundström</t>
  </si>
  <si>
    <t>Trossamfund i det svenska samhället ; En orientering i svensk religionssociologi</t>
  </si>
  <si>
    <t>Om väckelserörelsen. Hallén Lars, Pastor. SMFs förlag</t>
  </si>
  <si>
    <t>Ur väckelserörelsens historia – I Oland, Östhammar-Öregrund</t>
  </si>
  <si>
    <t>Om väckelserörelsen. Johansson Tage, Evangeliipress, Örebro</t>
  </si>
  <si>
    <t>Urkristen väckelse i modern tid</t>
  </si>
  <si>
    <t>Bokrävens</t>
  </si>
  <si>
    <t xml:space="preserve">Om väckelserörelsen. Lövgren Oscar </t>
  </si>
  <si>
    <t>Ur väckelserörelsens historia – II värmländskt fromhetsliv</t>
  </si>
  <si>
    <t>20+20</t>
  </si>
  <si>
    <t>Hjulsjö 2006 Bra&amp;Beg Öbro</t>
  </si>
  <si>
    <t>2006-07-15, 2008-08-23</t>
  </si>
  <si>
    <t>Den svenska psalmboken SOU 1981:50 Betänkande, Band 2. 201 psalmer reviderade texter till 1937 års psalmbok</t>
  </si>
  <si>
    <t>Den svenska psalmboken SOU 1985:16 Slutbetänkande, Volym 1</t>
  </si>
  <si>
    <t>Den svenska psalmboken SOU 1985:17 Slutbetänkande, Volym 2</t>
  </si>
  <si>
    <t>Den svenska psalmboken SOU 1985:18 Slutbetänkande, Volym 3</t>
  </si>
  <si>
    <t>1970 års psalmkommitté. Försökshäfte (Sorterad med Del 1 "20 cm")</t>
  </si>
  <si>
    <t>Den signade dag. Psalmstudium. Del II</t>
  </si>
  <si>
    <t>Ahlberg Adolf och Gustaf Jacobson. Utgivna av. SvKy Diakonistyrelse</t>
  </si>
  <si>
    <t>Kyrkohistoriska fragment av Henning Wijkmark ; jämte levnadsteckning av Jacobson</t>
  </si>
  <si>
    <t>Ahlberg Adolf (8:e nästan oförändrade upplaga)</t>
  </si>
  <si>
    <t>Religionshistorisk översikt för läroverken 1918</t>
  </si>
  <si>
    <t>Albinsson Ingrid, territoriell sekr för Hem &amp; Familj. Frälsningsarmén</t>
  </si>
  <si>
    <t>Din Ögonsten - Programbok 2006 Hem och familj</t>
  </si>
  <si>
    <t>Allen Frederick H. 276 sid. Natur och Kultur</t>
  </si>
  <si>
    <t>Barnets andliga hälsa. En barnpsykiater ger vägledning</t>
  </si>
  <si>
    <t>Alm Ivar, SvKy Diakonistyrelse</t>
  </si>
  <si>
    <t>Den religiösa funktionen i människosjälen</t>
  </si>
  <si>
    <t>Andersson Anders B. Förlaget Filadelfia. 60 sid.</t>
  </si>
  <si>
    <t>Evighetssspörsmål och vardagsproblem i en en ung människas liv</t>
  </si>
  <si>
    <t>Andersson Karl August (Hästaugust)</t>
  </si>
  <si>
    <t>Ropande Röster i Det svenska Sion (Tillägnad Hennes Majestät Drottning Sophia på dess silfverbröllopsdag)</t>
  </si>
  <si>
    <t>Andersson Olof</t>
  </si>
  <si>
    <t>Vår Svenska psalmbok ; Studieplan</t>
  </si>
  <si>
    <t>Anefelt Paul</t>
  </si>
  <si>
    <t>Sång och klingande spel : Om sångförfattare och kompositörer, Del 1</t>
  </si>
  <si>
    <t>Sång och klingande spel : Om sångförfattare och kompositörer, Del 2</t>
  </si>
  <si>
    <t>L. A. Anjou (6:e uppl - har en från 1910)</t>
  </si>
  <si>
    <t>Lärobok i Kyrkohistoria ; För Skolor och Gymnasier</t>
  </si>
  <si>
    <t>Gåva FH Solareturen</t>
  </si>
  <si>
    <t>Anjou N.E. Eget förlag</t>
  </si>
  <si>
    <t>Berättelser till Valda Psalmer i Svenska Psalmboken</t>
  </si>
  <si>
    <t>Ankar Gustaf. SKDN:s förlag</t>
  </si>
  <si>
    <t>Konfessionslös Religionsundervisning</t>
  </si>
  <si>
    <t>Arborelius Elisabeth. Avhandling</t>
  </si>
  <si>
    <t>Finns det en klyfta mellan kyrkan och folket : Intervjuser med församlingsbor och präster i Stockholmsområdet</t>
  </si>
  <si>
    <t>Gåva av författaren</t>
  </si>
  <si>
    <t>Torbjörn Aronsson, 344 sid, Artos &amp; Norma Bokförlag</t>
  </si>
  <si>
    <t>Högkyrklighet och Kyrkopolitik ; Kretsen Kring Svensk Luthersk Kyrkotidning fram till ca 1895</t>
  </si>
  <si>
    <t>Arvastson Allan</t>
  </si>
  <si>
    <t>Arvastson Allan (se äv Selanders tillägg "Om Psalmer &amp; Visor...")</t>
  </si>
  <si>
    <t>Den svenska psalmen (2 ex)</t>
  </si>
  <si>
    <t>eft 1960</t>
  </si>
  <si>
    <t>Arvastson Allan (dedikation av AA). Samlingar och studier till Svenska kyrkans historia 21</t>
  </si>
  <si>
    <t>Den Thomander-Wieselgrenska psalmboken</t>
  </si>
  <si>
    <t>Svensk Psalm under 1900-talet</t>
  </si>
  <si>
    <t xml:space="preserve">Aulén Gustaf </t>
  </si>
  <si>
    <t>Den nya koralboken. En presentation</t>
  </si>
  <si>
    <t>Om Gardie De la. Wahlström Bengt, KH, teol.dr. Varnhems Visningsnämnd</t>
  </si>
  <si>
    <t>Jag kommer av ett brusande hav - Magnus Gabriel De la Gardie som religiös personlighet och psalmdiktare</t>
  </si>
  <si>
    <t>Bardh Ulla, Lars Åke Lundberg och Lena Olsson. Red.</t>
  </si>
  <si>
    <t>Öppna din mun… Kvinnor predikar</t>
  </si>
  <si>
    <t>Hjulsjö Aug 2010</t>
  </si>
  <si>
    <t>Beckman Johan Wilhelm, 2 band</t>
  </si>
  <si>
    <t xml:space="preserve">Den Nya Swenska Psalmboken, framställd uti Försök till Swensk psalmhistoria </t>
  </si>
  <si>
    <t>Ramnäs församl</t>
  </si>
  <si>
    <t>Beckman Johan Wilhelm, 1 band. Omtryckt</t>
  </si>
  <si>
    <t>Beckman Johan Wilhelm (häfte 11-12)</t>
  </si>
  <si>
    <t>Den Nya Swenska Psalmboken, framställd uti Försök till Swensk psalmhistoria (psalmerna nr 263-373)</t>
  </si>
  <si>
    <t>före 1883</t>
  </si>
  <si>
    <t>Bergqvist Olof (bisp), SvKy Diakonistyrelse, 3:e uppl</t>
  </si>
  <si>
    <t>Bland svenskar, finnar och lappar</t>
  </si>
  <si>
    <t>Bergström Olle</t>
  </si>
  <si>
    <t>Församlingar och byggnader i väckelsens Örebro</t>
  </si>
  <si>
    <t>Hans Bernskiöld. Diss. 254 s. Göteborg: Förlagshuset Gothia. ISBN 91-7728-218-3. Utgången</t>
  </si>
  <si>
    <t>Sjung, av hjärtat sjung - Församlingssång och musikliv i SMF fram till 1950-talet</t>
  </si>
  <si>
    <t>Bibeln. SMF, översatt från engelska tryckt 1943</t>
  </si>
  <si>
    <t>Bibeln i bildserie ; Nya testamentet</t>
  </si>
  <si>
    <t>Billing Einar</t>
  </si>
  <si>
    <t>Kyrka och stat - I vårt land i detta nu</t>
  </si>
  <si>
    <t xml:space="preserve">Björkhem John, Ingrid Beije. Huvudredaktörer </t>
  </si>
  <si>
    <t>Möte med Gud (om kristendomen i atomåldern)</t>
  </si>
  <si>
    <t>Gengåvan. 
Gåva från FH</t>
  </si>
  <si>
    <t>Björkstrand Gustav. Institutionen för praktisk teologi vid Åbo Akademi, nr 20</t>
  </si>
  <si>
    <t>Sången och det levande ordet ; Skisser och studier i hymnologi och kateketik</t>
  </si>
  <si>
    <t>Erika Cyrillus</t>
  </si>
  <si>
    <t xml:space="preserve">Blaiklock E.M. </t>
  </si>
  <si>
    <t>Psaltaren i bild (Psalm 38-75)</t>
  </si>
  <si>
    <t>Blomqvist Hjördis</t>
  </si>
  <si>
    <t>…och förgyllande skrin. Jungfru Maria i folkfromhet och dikt genom tiderna</t>
  </si>
  <si>
    <t>Bolander Nils, 117 sid, 4 uppl</t>
  </si>
  <si>
    <t>Psalm och svärd</t>
  </si>
  <si>
    <t>Bolander Nils</t>
  </si>
  <si>
    <t>Samfund och sångbok</t>
  </si>
  <si>
    <t>Booth Catherine, Föredrag af, före 1883</t>
  </si>
  <si>
    <t>Lif och Död</t>
  </si>
  <si>
    <t>Solareturen - Gåva från FH</t>
  </si>
  <si>
    <t>Boström Gustav, Gustav Lindberg, Anna Maria Roman. 2:a uppl. För Realskolans kristendomsundervisning</t>
  </si>
  <si>
    <t>Bilder ur kristendomens historia</t>
  </si>
  <si>
    <t>Gåva fr FH - Hjulsjö 2013</t>
  </si>
  <si>
    <t>Brenning Gunnar, SMF:s förlag</t>
  </si>
  <si>
    <t>Ett liv värt att leva</t>
  </si>
  <si>
    <t>Briem Efraim, Isaac Marcus' boktr. AB</t>
  </si>
  <si>
    <t>Moderna Religionssurrogat ; Spiritismen, Teosofien och Christian Science ; En religiös fara</t>
  </si>
  <si>
    <t>Brilioth Yngve, SvKy Diakonistyrelse</t>
  </si>
  <si>
    <t>Nattvarden</t>
  </si>
  <si>
    <t>Svensk kyrkokunskap</t>
  </si>
  <si>
    <t>Brunner Adolf (osprättad)</t>
  </si>
  <si>
    <t>Musiken i gudstjänsten ; Dess väsen funktion och plats</t>
  </si>
  <si>
    <t>Byström J. (J. B-m)</t>
  </si>
  <si>
    <t>Sånger och sångare, del 1 (Psalmistens)</t>
  </si>
  <si>
    <t>Sånger och sångare, del 2 (Psalmistens)</t>
  </si>
  <si>
    <t>Sånger och sångare, del 3 (Psalmistens)</t>
  </si>
  <si>
    <t>Cnattingius Hans</t>
  </si>
  <si>
    <t>Uppsala Möte 1593 - Konturer av en kyrkokris</t>
  </si>
  <si>
    <t>Cometh Karin, övers. Filadelfia</t>
  </si>
  <si>
    <t>Ett indiskt helgon eller Sadhuni Chandralilas gripande levnadshistoria</t>
  </si>
  <si>
    <t>Cornell Henrik och Sigurd Wallin. Humanistiska sällskapet</t>
  </si>
  <si>
    <t>Uppsvenska kyrkomålningar på 1500-talet</t>
  </si>
  <si>
    <t>Tradera Hedinsen</t>
  </si>
  <si>
    <t>Czaika Otfried, Stiftshistoriska sällskapet i Skara, nr 87</t>
  </si>
  <si>
    <t>Then swenska psalmeboken 1582 : utgåva med inledande kommentarer</t>
  </si>
  <si>
    <t>Julklapp av FH</t>
  </si>
  <si>
    <t>Dahlberg Markus, Kristina Franzén red</t>
  </si>
  <si>
    <t>Sockenkyrkorna ; Kulturarv och bebyggelsehistoria</t>
  </si>
  <si>
    <t>Västerås Stift</t>
  </si>
  <si>
    <t>Dahlby Frithiof</t>
  </si>
  <si>
    <t>Genom Bibelns böcker</t>
  </si>
  <si>
    <t>Psalmbokskonkordans</t>
  </si>
  <si>
    <t>Symboler i bibel och psalmbok (2:a bearb uppl)</t>
  </si>
  <si>
    <t>Trad-Glitter</t>
  </si>
  <si>
    <t>Symboler och tecken - Förkortad upplaga av "De heliga tecknens hemlighet" (2:a uppl)</t>
  </si>
  <si>
    <t>Dahlby Frithiof, Akademiförlaget – Gumperts</t>
  </si>
  <si>
    <t>Ord och namn i Psalmboken. (211 s)</t>
  </si>
  <si>
    <t>Dahlquist Siri. 1953. 3:e uppl. 139 s. Ett försök att fånga tonen av psalm och sång, sådan den ligger kvar i minnet från olika skeden av förf.s liv</t>
  </si>
  <si>
    <t>Livets sånger : Ett litet stycke kyrkligt liv</t>
  </si>
  <si>
    <t>Dahmén Gunnar, förord av ärkebisp Gunnar Hultgren</t>
  </si>
  <si>
    <t>Kyrkans värld i helg och vardag</t>
  </si>
  <si>
    <t>Dovring Karin</t>
  </si>
  <si>
    <t>Striden kring Sions Sånger och närstående samlingar</t>
  </si>
  <si>
    <t>Edquist Carl, 166 sid</t>
  </si>
  <si>
    <t>Läseriet i Skelleftebygden under 1800-talet</t>
  </si>
  <si>
    <t>Antikvariat Boktom</t>
  </si>
  <si>
    <t>Edquist Carl (med utgivningsförteckning och lösa anteckningsblad)</t>
  </si>
  <si>
    <t>Ropande röster i ödemarken ; Bilder ur det kyrkliga livet i svenska finnmarken. (Om Laestadius)</t>
  </si>
  <si>
    <t>Gåva FH - Hjulsjö 2013</t>
  </si>
  <si>
    <t>Edsman Carl-Martin. Kristendomslärarnas förening, skrift 11</t>
  </si>
  <si>
    <t>Religionshistoriska urkunder</t>
  </si>
  <si>
    <t>Eidem Erling, Sv Kristliga Studentrörelses förlag</t>
  </si>
  <si>
    <t>Vår Svenska Bibel: Allmänfattliga påpekanden till undervisares och bibelläsares tjänst</t>
  </si>
  <si>
    <t>Ekelund, Th.</t>
  </si>
  <si>
    <t>Frälsningstanken i svensk predikan och psalm. En undersökning - Prästmötesavhandling</t>
  </si>
  <si>
    <t>Ekholm Lennart, Eric Nilsson, SKS-Verbum</t>
  </si>
  <si>
    <t>Vi studerar Psalmer och visor 76</t>
  </si>
  <si>
    <t>J[ohan] A[lfred] Eklund, 175 sid</t>
  </si>
  <si>
    <t>Vår kyrkopsalm</t>
  </si>
  <si>
    <t xml:space="preserve">Eklund J.A </t>
  </si>
  <si>
    <t>Andelivet i Sveriges kyrka ; I Medeltiden</t>
  </si>
  <si>
    <t>Andelivet i Sveriges kyrka ; IV Under den yttre Kyrkokampens tid</t>
  </si>
  <si>
    <t>Andelivet i Sveriges kyrka ; VII 1675-1700</t>
  </si>
  <si>
    <t>Hjulsjö Antikv</t>
  </si>
  <si>
    <t>Eklund Knut. Kyrkorådet i Stora Tuna</t>
  </si>
  <si>
    <t>Lovsång i tempel och natur  (bilder från bygden och psalmverser)</t>
  </si>
  <si>
    <t>E.J. Ekmans förlagsexpedition. Missionsföreståndare (1842-1915)</t>
  </si>
  <si>
    <t>Illustrerad Missionshistoria, efter nyaste källor, 2 band</t>
  </si>
  <si>
    <t>E.J. Ekmans förlagsexpedition. Missionsföreståndare (1842-1915) Första upplaga 1896-1902</t>
  </si>
  <si>
    <t>Inre Missionens historia, 2 band, reviderade</t>
  </si>
  <si>
    <t>Ekman Nils</t>
  </si>
  <si>
    <t>Med skilda tungors ljud ; lyriska tolkningar</t>
  </si>
  <si>
    <t>Ekström Alva</t>
  </si>
  <si>
    <t>Ekström Alva, doktorsavhandling</t>
  </si>
  <si>
    <t>Inget är skapat utanför - Teologi och kontext i Anders Frostensons författarskap</t>
  </si>
  <si>
    <t>Och ingen utanför - inblick och utblick i Anders Frostenson liv och författarskap</t>
  </si>
  <si>
    <t>Ekström Gunnar</t>
  </si>
  <si>
    <t xml:space="preserve">Den nya psalmboken ; Ett försvar och en lovsång 1938 </t>
  </si>
  <si>
    <t>Tradera Tsyfpl</t>
  </si>
  <si>
    <t>Ekström Gunnar, domkyrkosyssloman.</t>
  </si>
  <si>
    <t>Kyrksilvret i Västerås stift genom tiderna, band I-V</t>
  </si>
  <si>
    <t>1977-1983</t>
  </si>
  <si>
    <t xml:space="preserve">Ekström N.O. </t>
  </si>
  <si>
    <t>Bilder ur Kyrkans historia (4:e uppl) med illustrationer</t>
  </si>
  <si>
    <t>Bilder ur Kyrkans historia, förkortad upplaga, med 67 illustrationer</t>
  </si>
  <si>
    <t xml:space="preserve">Elowson Folke  </t>
  </si>
  <si>
    <t>Getstalter och episoder ur den kristna sångens historia</t>
  </si>
  <si>
    <t>Engeström von Sigfrid, Erik Gren, Elis Malmeström, Emil Liedgren, Bo Sture Wiking. Redaktör Nils Karlström</t>
  </si>
  <si>
    <t>För fädernas kyrka – Biskop J.A. Eklunds livsgärning</t>
  </si>
  <si>
    <t>Engström Gösta, Birgitta Sundler Gleerups förlag</t>
  </si>
  <si>
    <t>Psalm och sång II. Studier tillägnade Emil Liedgren 80 år. Bibliografi över Emil Liedgrens tryckta skrifter</t>
  </si>
  <si>
    <t>Engström L.M. (Lars Magnus, 1867-1951) KH i Bolstad, Kontraktsprost</t>
  </si>
  <si>
    <t>Lokalförsamlingen del 1 (3:e uppl)</t>
  </si>
  <si>
    <t>Annette Frisk, Nyed</t>
  </si>
  <si>
    <t>Enochsson E. (red) SvKy Diakonistryrelses bokförlag. 24 historiska, kyrkohistoriska och kulturhistoriska bidrag om Västmanland och Dalarna</t>
  </si>
  <si>
    <t>Från Johannes Rudbeckius' stift. En festgåva till Rudeckiius-jubileet 1923</t>
  </si>
  <si>
    <t>Enochsson Runa</t>
  </si>
  <si>
    <t>Prästfrun i Västerås. Om livet i domprostgården med make, barn, gäster ; om kyrkan, staden, stiftet på 1940-talet</t>
  </si>
  <si>
    <t>Eriksson Alberth, ÖM:s förlag. Tryckt på Oriel i Lindesberg</t>
  </si>
  <si>
    <t>Äktenskap - hem- och familjeliv</t>
  </si>
  <si>
    <t>Eriksson, Miriam</t>
  </si>
  <si>
    <t>Syndomsångerna och Syndakatalogen</t>
  </si>
  <si>
    <t>Gåva av ME</t>
  </si>
  <si>
    <t>Fabricius A. översatt av Abraham Ahlén</t>
  </si>
  <si>
    <t>Illustrerad kyrkohistoria</t>
  </si>
  <si>
    <t>Fallberg Sundmark Stina och Göran Lundstedt (red)</t>
  </si>
  <si>
    <t>Kyrkoliv i 1800-talets Sverige - Festskrift till Oloph Bexell 60 år</t>
  </si>
  <si>
    <t xml:space="preserve">Feldt Oscar  </t>
  </si>
  <si>
    <t>Psalm och sångförfattare i Sionstoner</t>
  </si>
  <si>
    <t>Flodman</t>
  </si>
  <si>
    <r>
      <t>Bibelspråk och Psalmverser ; Urval af för</t>
    </r>
    <r>
      <rPr>
        <b/>
        <sz val="8"/>
        <color rgb="FF333300"/>
        <rFont val="Verdana"/>
        <family val="2"/>
      </rPr>
      <t xml:space="preserve"> </t>
    </r>
    <r>
      <rPr>
        <sz val="8"/>
        <color rgb="FF333300"/>
        <rFont val="Verdana"/>
        <family val="2"/>
      </rPr>
      <t xml:space="preserve">de tre lägre afdelningarne af Läroverken </t>
    </r>
  </si>
  <si>
    <t>Tradera Hova</t>
  </si>
  <si>
    <t>Forsell Karl-Erik, Helsingfors</t>
  </si>
  <si>
    <t>Studier i Finlands Svenska Psalmbok av år 1943</t>
  </si>
  <si>
    <t>Franklin A.P. Häroldens tryckeri</t>
  </si>
  <si>
    <t>Svenska psalmboken och pingströrelsen (2:a uppl)</t>
  </si>
  <si>
    <t>Fransén Johan - Af en wän till sanning och rätt</t>
  </si>
  <si>
    <t xml:space="preserve">Några små dels upplysningar dels anmärkningar wid den nu brukliga Swenska Psalmbok, som gillades och stadfästades 1819 </t>
  </si>
  <si>
    <t>Tradera Litteraten</t>
  </si>
  <si>
    <t>Natanael Fransén, 40 sid (se även hans två böcker om koralboken 1645)</t>
  </si>
  <si>
    <t>Psalmbooken uthsat på noter 1646. Sveriges äldsta bevarade koralbok. Exposé och belysningar kring editionen av Koralboken till Ubsalapsalmboken 1645</t>
  </si>
  <si>
    <t>Antikvariat Per Larsson</t>
  </si>
  <si>
    <t>Ingen utanför ; Psalm och visandakter</t>
  </si>
  <si>
    <t>Och en framtid full av sång ; Kommentarer till psalmer och visor</t>
  </si>
  <si>
    <t>Svenska psalmer, urval</t>
  </si>
  <si>
    <t>Guldsmedshyttans församling: På församlingens bekostnad till förmån för "till bröders hjälp"</t>
  </si>
  <si>
    <t>Guldsmedshyttans kyrka och församling 1895-1945</t>
  </si>
  <si>
    <t>Stig Lundqvist</t>
  </si>
  <si>
    <t>Gabrielsson Samuel  SKDB (med förf dedikation)</t>
  </si>
  <si>
    <t>Nya Psalmboken</t>
  </si>
  <si>
    <t>Gabrielsson Samuel, SKDB</t>
  </si>
  <si>
    <t>Psalmboken hemma hos er</t>
  </si>
  <si>
    <t>Psalmboken hemma hos er (4:e uppl)</t>
  </si>
  <si>
    <t>Psalmförsök</t>
  </si>
  <si>
    <t>Gabrielsson Samuel, SKDB (med förf ded)</t>
  </si>
  <si>
    <t>Gabrielsson Samuel. (med förf dedikation)</t>
  </si>
  <si>
    <t>DalaPsalmlåten</t>
  </si>
  <si>
    <t>Kyrkovisor</t>
  </si>
  <si>
    <t>Sångkrans kring Kyrkans År - Psalmer och andeliga visor till Guds lov och enkla hjärtans uppbyggelse</t>
  </si>
  <si>
    <t>Garmo, Sune</t>
  </si>
  <si>
    <t>Reformationstidevarvet ; sett från Siljans horisont</t>
  </si>
  <si>
    <t>Geismar Eduard, övers av Carl Dymling</t>
  </si>
  <si>
    <t>Vetenskap - Konst - Moral - Religion, Fyra föredrag</t>
  </si>
  <si>
    <t>Giertz Bo, SvKy Diakonistyrelses bokförlag (3:e utvidg uppl)</t>
  </si>
  <si>
    <t>Kristi Kyrka</t>
  </si>
  <si>
    <t>Tradera Pärlemor</t>
  </si>
  <si>
    <t>Giertz Bo, SvKy Diakonistyrelses bokförlag (forts av Kristi kyrka)</t>
  </si>
  <si>
    <t>Kyrkofromhet</t>
  </si>
  <si>
    <t>Granquist Mark, Northfield, Minnesota</t>
  </si>
  <si>
    <t>Significant Hymnal from Sweden and Swedish-Americans, A Listing of</t>
  </si>
  <si>
    <t>Charles Hendrickson</t>
  </si>
  <si>
    <t>Groser William H. Övers John Cederoth</t>
  </si>
  <si>
    <t>Söndagsskollärarens Handbok</t>
  </si>
  <si>
    <t>Gåva av Emma</t>
  </si>
  <si>
    <t xml:space="preserve">Grufman J.F. </t>
  </si>
  <si>
    <t>I Brödrakretsen - En samling Vittnesbörd och Betraktelser av 100 svenska evangelii förkunnare (Med porträtt.)</t>
  </si>
  <si>
    <t>Smedjebacken</t>
  </si>
  <si>
    <t xml:space="preserve">Grönlund Eric </t>
  </si>
  <si>
    <t>Bibelns syn på äktenskap och sexualitet</t>
  </si>
  <si>
    <t>Gummerus Jaakko &amp; V.T. Rosenqvist (har en från 1860)</t>
  </si>
  <si>
    <t>Lärobok i Kyrkohistoria ; För svenska läroverk</t>
  </si>
  <si>
    <t>Gustavsson Berndt (1920-1975)</t>
  </si>
  <si>
    <t>Samlingar och studier till Svenska kyrkans historia - Socialdemokratin och kyrkan 1881-1890</t>
  </si>
  <si>
    <t>Svensk kyrkohistoria</t>
  </si>
  <si>
    <t>Gåva från FH</t>
  </si>
  <si>
    <t>Gustavsson Ingemar, Bengt Samuelsson, Per Sundberg. 2:a uppl</t>
  </si>
  <si>
    <t>Nyreligiösa rörelser i Sverige</t>
  </si>
  <si>
    <t>Göransson Harald</t>
  </si>
  <si>
    <t>Koral och andliga visa i Sverige</t>
  </si>
  <si>
    <t>1977</t>
  </si>
  <si>
    <t>Sola Fide</t>
  </si>
  <si>
    <t>Göransson, Harald, Atlantis. 2004. 61 sidor. Utgivna och kommenterade.</t>
  </si>
  <si>
    <t>Tjugotvå psalmer &amp; andliga visor genom fem sekler</t>
  </si>
  <si>
    <t>Nordisk ekumenisk skriftserie nr 10</t>
  </si>
  <si>
    <t>Hymnologi idag ; Hymnologisk forskning og aktuelt salmearbeide i Norden</t>
  </si>
  <si>
    <t>H. Nordbok AB. Viking. Ill Åke Gustavsson</t>
  </si>
  <si>
    <t>Höga Visan (1917 års översättning)</t>
  </si>
  <si>
    <t>Hagelin Gösta</t>
  </si>
  <si>
    <t xml:space="preserve">Hagelin Gösta </t>
  </si>
  <si>
    <t>Fädernas kyrka – tidsbilder från svenskt 1700-tal</t>
  </si>
  <si>
    <t>Människoöden i Psalmboken, Andra samlingen</t>
  </si>
  <si>
    <t>Människoöden i Psalmboken, Fjärde samlingen</t>
  </si>
  <si>
    <t>Människoöden i Psalmboken, Första samlingen</t>
  </si>
  <si>
    <t>Människoöden i Psalmboken, Tredje samlingen</t>
  </si>
  <si>
    <t>Så tillkom vår psalmbok</t>
  </si>
  <si>
    <t>De som skrev våra psalmer del 1</t>
  </si>
  <si>
    <t>De som skrev våra psalmer del 2 (2:a till AG)</t>
  </si>
  <si>
    <t>Psalmboken berättar</t>
  </si>
  <si>
    <t>Hahn Ove. Gleerupska universitetsbokhandelns förlag, Lund</t>
  </si>
  <si>
    <t>Jazz - Kyrka - Ungdom</t>
  </si>
  <si>
    <t>Libris (1752)</t>
  </si>
  <si>
    <t>Stephan Jönsson Hallander ... Å nyo uplagd. Wästerås, tryckt hos Joh. Laur. Horrn, på desz bekostnad 1779 (saknar 1:a uppl 1752 och 2:a uppl 1779)</t>
  </si>
  <si>
    <t>O människa! O människa! Betänk, hwaruti den sanna lycksaligheten består, och sträfwa derefter, medan nådenes dörr ännu står öppen ; af Stephan Jönsson Hallander ... (guds heliga ords ringaste tjenare wid Garnisonen i Malmö)</t>
  </si>
  <si>
    <t>Harling Per (julklapp)</t>
  </si>
  <si>
    <t>Våra älskade psalmer</t>
  </si>
  <si>
    <t>Hedberg David, Ivar Holm, Frans Lindskog</t>
  </si>
  <si>
    <t>Bilder ur Kyrkans och missionens historia (9:e uppl, större upplagan)</t>
  </si>
  <si>
    <t xml:space="preserve">Helander Dick </t>
  </si>
  <si>
    <t>Svensk psalmhistoria</t>
  </si>
  <si>
    <t>Helander Gunnar, domprost. Prästmötesavhandling för Västerås stift</t>
  </si>
  <si>
    <t>Bibeln, kvinnan och månggiftet</t>
  </si>
  <si>
    <t>Hellsten Stig red. Svenska Missionssällskapet Kyrkan och Samerna i anledning av dess 150-åriga tillvaro.</t>
  </si>
  <si>
    <t>Kyrkan och samerna</t>
  </si>
  <si>
    <t>Hellsten Stig, SvKy Diakonistyrelse</t>
  </si>
  <si>
    <t>Varför gör kyrkan så</t>
  </si>
  <si>
    <t>Hellström. A W</t>
  </si>
  <si>
    <t>Från solig strand. Minnen o bilder i dikt och sång 1906 205 s</t>
  </si>
  <si>
    <t>Hellström Jan Arvid. SKS/Verbum</t>
  </si>
  <si>
    <t>Vägen till liv ; Andlig sång från tre sekler</t>
  </si>
  <si>
    <t>Hendrickson C. Kompendium från möte på Gustavus Adolphus College</t>
  </si>
  <si>
    <t>The Music of the Augustana Synod (med supplement)</t>
  </si>
  <si>
    <t>Hildebrand, Albin, pastorsadjunkt</t>
  </si>
  <si>
    <t>Svenska kyrkans psalmbokskomitéer och psalmboksförslag under 1700-talet och början af 1800-talet : Ett literaturhistoriskt bidrag</t>
  </si>
  <si>
    <t>Hillerdal Gunnar, 92 sid</t>
  </si>
  <si>
    <t>En ny sång vill jag sjunga - på väg till den nya psalmboken (1983)</t>
  </si>
  <si>
    <t>Hillerström Erik (kaplan i Mora)</t>
  </si>
  <si>
    <t>Psalmboken i Historia och sägen</t>
  </si>
  <si>
    <t>Hillert Sara, Jörgen Straarup, Claes-Bertil Ytterberg</t>
  </si>
  <si>
    <t>Folkkyrkans mötesplatser ; Inför prästmötet 1998</t>
  </si>
  <si>
    <t>Hjelm C.G. J.A. Lindblads förlag</t>
  </si>
  <si>
    <t>Vallfart till Vimmerby</t>
  </si>
  <si>
    <t>ca 1950</t>
  </si>
  <si>
    <t>Hjelm C.G. Evangeliipress</t>
  </si>
  <si>
    <t>August Strindbergs och Sven Lidmans väg till korset - Två monumentalgestalter i svensk omvändelshistoria</t>
  </si>
  <si>
    <t xml:space="preserve">Hoefer, Johann Cyriacus, översatt av Nicolaus Schilgreen (1696-1732). Skara, tryckt hos direct. H.A. Möller, kongl. priv. boktr. 1738 (2:a uppl 1725). </t>
  </si>
  <si>
    <t>Himmels-wäg, thet är: huru ett barn, vti 24. timar kan lära, huru thet skal helfwetet vndwika, och saligt warda. Innefattande vti sig 735. frågor och swar, hwar vtinnan alle then christeliga lärons tros artiklar, kortteligen äro sammandragne, : wisad genom Johan Cyriacum Hœferum ... Af tyskan på wårt swenska språk öfwersatt af Nicolaus Schilgreen ... Huru thenna boken rett skal brukas finner man i företalet.</t>
  </si>
  <si>
    <t>Holm Ivar, Henning Rudholm. 3:e uppl</t>
  </si>
  <si>
    <t>Kyrkohistoriska gestalter och riktningar. För realskolor osv</t>
  </si>
  <si>
    <t>Holmquist Hjalmar. 8:e genomsedda uppl, illustr</t>
  </si>
  <si>
    <t>Bilder ur kyrkohistorien ; Religions- och missionshistorien</t>
  </si>
  <si>
    <t>Holmstrand Nils, Antologi sammanställd av N.H. och Einar Rimmerfors. SMFs förlag</t>
  </si>
  <si>
    <t>Sång till Psalmodikon</t>
  </si>
  <si>
    <t>Holmåsen, Jenny [Petersson]  (1889-1976)</t>
  </si>
  <si>
    <t>Psalmtonen i Karlfeldts diktning</t>
  </si>
  <si>
    <t>Huldén, Lars. Bl a ett parti psalmer. Samfundet Sverige-Finland</t>
  </si>
  <si>
    <t>Huldén, Lars  Vers och prosa</t>
  </si>
  <si>
    <t xml:space="preserve">Hydén, Nils </t>
  </si>
  <si>
    <t>Avsatt o utvisad. Ur prästen A.C.Rutströms liv</t>
  </si>
  <si>
    <t>Hylander Ivar, Sv Kristliga Studentrörelse</t>
  </si>
  <si>
    <t>Gamla testamentets psalmbok ; Religionsvetenskapliga skrifter 17</t>
  </si>
  <si>
    <t>Hylmö Gunnar. (Psalm CXX-CXXXIV). Lunds Univ Årsskrift N.F. Avd 1, Bd 21, Nr 2</t>
  </si>
  <si>
    <t>De s.k. vallfartssångerna i Psaltaren</t>
  </si>
  <si>
    <t>Antikvariat Redins</t>
  </si>
  <si>
    <t>Högberg Martin</t>
  </si>
  <si>
    <t>Gamla Stridsropslägg berättar, åren 1883-1891</t>
  </si>
  <si>
    <t>Ivarsson Harald. Svenska bibelsällskapet, Bokförlaget Origo</t>
  </si>
  <si>
    <t>Bibeln i våra psalmer</t>
  </si>
  <si>
    <t>Jackelén Antje</t>
  </si>
  <si>
    <t>Gud är större ; Ett herdabrev för vår tid</t>
  </si>
  <si>
    <t>Jacobsson Nils. Ur kristendomens historia och tankevärld VI. (9 illustrationer)</t>
  </si>
  <si>
    <t>Den svenska Herrnhutismens uppkomst ; Bidrag till de religiösa rörelsernas historia i Sverige under 1700-talet</t>
  </si>
  <si>
    <t>Arne Jarrick</t>
  </si>
  <si>
    <t>Joelsson A.G. SvKy Diakonistyrelse</t>
  </si>
  <si>
    <t>Småskolans morgonandakt</t>
  </si>
  <si>
    <t>K H Johansson. SvKy Diakonistyrelse. 140 sid.</t>
  </si>
  <si>
    <t>Kyrkobruk och gudstjänstliv under 1700-talet</t>
  </si>
  <si>
    <t>Jonsson K. Lewis, e.o. Hovpredikant KH i Höör (13:e uppl)</t>
  </si>
  <si>
    <t>Vaken ; Konfirmationsminne tillägnat den kvinnliga ungdomen</t>
  </si>
  <si>
    <t>Kongl. Maj:ts Resolution Och Förklaring uppå the Almänna Beswär Och ansökningar, som Thes trogne Undersåtare af Prästerskapet i Swerige och Finland wid nu påstående Riksdag andragit</t>
  </si>
  <si>
    <t>K. Redaktion Lars Aanestad, Sigurd Lunde, Karsten Ekorness, Johan B. Straume.</t>
  </si>
  <si>
    <t>Kristen sang og musikk (norskt psalm- och sånglexikon). Band 1</t>
  </si>
  <si>
    <t>Kristen sang og musikk (norskt psalm- och sånglexikon). Band 2</t>
  </si>
  <si>
    <t>Kyrkohandbok</t>
  </si>
  <si>
    <t>Kyrko-handbok 1809 (med tillägg till 1875)</t>
  </si>
  <si>
    <t>Kahlrot Nils, Manus</t>
  </si>
  <si>
    <t>En ny sång - Studieplan i hymnologi till Psalm och Sång</t>
  </si>
  <si>
    <t>Kahlrot Nils</t>
  </si>
  <si>
    <t>Sjung tillsammans - Studieplan till Psalm och Sång</t>
  </si>
  <si>
    <t>Karlsson Birgit, Berit Åqvist. Svenska Baptistsamfundet</t>
  </si>
  <si>
    <t>Liv och tjänst ; Guds mission församlingens uppdrag</t>
  </si>
  <si>
    <t>Östmarkloppis</t>
  </si>
  <si>
    <t>Karlsson David. EFS</t>
  </si>
  <si>
    <t>Väckelserörelser och fromhetsliv i Dalarna 1856-1936</t>
  </si>
  <si>
    <t>Kasper Walter. Katolska bokförlaget</t>
  </si>
  <si>
    <t>Kärlek och trohet : Om det kristna äktenskapets teologi</t>
  </si>
  <si>
    <t xml:space="preserve">Kock Augustin </t>
  </si>
  <si>
    <t>En konvertits bekännelser</t>
  </si>
  <si>
    <t>Kolmodin Olof [1690-1753]. Stockholm. Med Kongl. Maij:z Allernådigste Privilegio. Tryckt uti Historiographi Regni Tryckerij. Hartwig Gerken</t>
  </si>
  <si>
    <t>Biblisk Qwinno-Spegel ; thet är alla i then H. Skrift för något särdeles bekanta och märckwärdiga Qwinnors Exempel; Innehållande hwart och et Först föreställda qwinnans egen Historiska Berättelse, Och sedan theraf flytande Dygedläror för andra Qwinnor: Thet ädla och Dygdälskande Swenska Qwinnokönet Til Wälment tienst Såsom en Odygds Warning, Samt Sann Gudzfruchtans och Dygds Upmuntring I enfaldiga och otwungne Swenska Rim föreställd. Förre delen, som framwisar Qwinnorna i Gamla Testamentet</t>
  </si>
  <si>
    <t>Konfirmationsminne, Inb 60 sid. C.W.K. Gleerups förlag</t>
  </si>
  <si>
    <t>Konfirmationsbok (1889)</t>
  </si>
  <si>
    <t>Koskinen Lennart</t>
  </si>
  <si>
    <t>Gud 2000</t>
  </si>
  <si>
    <t>Reformationen går vidare</t>
  </si>
  <si>
    <t>Tro på framtiden</t>
  </si>
  <si>
    <t>Vad är Rätt? Handbok i etik</t>
  </si>
  <si>
    <t xml:space="preserve">Kristofersson Sture (avhandling, se länk nedan). SvKy Diakonistyrelses förlag, </t>
  </si>
  <si>
    <t>Psalmboksförslagen av år 1765-67 och 1795</t>
  </si>
  <si>
    <t>Antikvariat Axels böcker</t>
  </si>
  <si>
    <t>Krook Caroline, Prisma förlag</t>
  </si>
  <si>
    <t>Herrens hus (om Storkyrkan)</t>
  </si>
  <si>
    <t>Kroon Sigurd och Sten Rodhe</t>
  </si>
  <si>
    <t>Kyrkohistoria ; På grundval av Johansson-Liedgren</t>
  </si>
  <si>
    <t>Lagercrantz Ingeborg. Lutherska Litteraturstiftelsens svenska publikationer nr 2</t>
  </si>
  <si>
    <t>Lutherska kyrkovisor i finländska musikhandskrifter från 1500- och 1600-talen, del 1 - jul och påsk</t>
  </si>
  <si>
    <t>Larsson Karl (2:a uppl). Frälsningsarmén</t>
  </si>
  <si>
    <t>Fronten kallnar</t>
  </si>
  <si>
    <t>Larsson, Mats (Grönbo). Avhandling. Teologiska institutionen, Uppsala universitet</t>
  </si>
  <si>
    <t>Vi kristna unga qvinnor. Askers Jungfruförening 1865–1903 – identitet och intersektionalitet</t>
  </si>
  <si>
    <t>Via Nättidningen Sv Historia - Hemleverans från Grönbo</t>
  </si>
  <si>
    <t>2017-03 07 2016-12-20</t>
  </si>
  <si>
    <t>Lejdhamre‚ Agneta</t>
  </si>
  <si>
    <t xml:space="preserve">Psalm – kön – kyrka. Könsförståelse och kyrkosyn i Den svenska psalmboken och i Svenska kyrkans kyrkomöte </t>
  </si>
  <si>
    <t>Agneta Lejdhamre</t>
  </si>
  <si>
    <t>Linder Lennart</t>
  </si>
  <si>
    <t>Väckelsesång och läsarpsalm i Den svenska psalmboken</t>
  </si>
  <si>
    <t xml:space="preserve">Liedgren Emil </t>
  </si>
  <si>
    <t>Den andliga sången på anglosachsisk mark</t>
  </si>
  <si>
    <t>Den svenska psalmboken : En historisk överblick</t>
  </si>
  <si>
    <t xml:space="preserve">Liedgren Emil, Sveriges kristliga studentrörelses förlag </t>
  </si>
  <si>
    <t>Liedgren Emil, Sveriges kristliga studentrörelses förlag, skriftserie nr 8. Särtryck ur Örebro H. Allmänna lärov årsredog 1909-10, 56 sid. Ded "fr förf"</t>
  </si>
  <si>
    <t>Den svenska psalmboken : Några synpunkter</t>
  </si>
  <si>
    <t>Präster och Poeter</t>
  </si>
  <si>
    <t>Liedgren Emil Olaus Petri-föreläsningar i Uppsala Mars 1924</t>
  </si>
  <si>
    <t>Svensk psalm och andlig visa</t>
  </si>
  <si>
    <t>1926</t>
  </si>
  <si>
    <t>Tids- och livsbilder ur kristendomens historia (4:e uppl)</t>
  </si>
  <si>
    <t>Liedgren Emil. SvKy Diakonistyrelse, 196 sid. (även om Petrus Brask och Jakob Arrhenius)</t>
  </si>
  <si>
    <t>Vox Angelica ; Hymnologiska skisser och studier</t>
  </si>
  <si>
    <t>Lindahl Gösta. Filadelfia</t>
  </si>
  <si>
    <t>Zigenarväckelse : Intryck från zigenarkonferensen i Rennes den 1-5 juni 1955</t>
  </si>
  <si>
    <t>Linderholm Em[anuel], prof</t>
  </si>
  <si>
    <t>Evangeliskt Tros- och sedelära : för skolornas lärjungar</t>
  </si>
  <si>
    <t>Linderoth Fred, Sven Norbrink (5:e omarb uppl)</t>
  </si>
  <si>
    <t>Den svenska kyrkan ; Kyrkokunskap för kyrka, skola och hem</t>
  </si>
  <si>
    <t>Linderoth Fred och Sven Nybrink. Klotband, 368 (4) sid fotografier. (Har ej omarbetad 2:a uppl 1943)</t>
  </si>
  <si>
    <t>Den Svenska kyrkan ; Läsebok i Kyrkokunskap för Kyrka, Skola och Hem</t>
  </si>
  <si>
    <t xml:space="preserve">Lindgren Arne H, Olle Widestrand, Marian Väpnargård. Frälsningsarmén. </t>
  </si>
  <si>
    <t>Bilder från bönhuset</t>
  </si>
  <si>
    <t xml:space="preserve">Lindhardt  J[ohan] G[ustaf] (f.1867). SvKy Diakonistyrelse. </t>
  </si>
  <si>
    <t>Kyrka och Kristendom</t>
  </si>
  <si>
    <t>Fredrik Haeffner</t>
  </si>
  <si>
    <t>Lindholm Valdemar, tillägnad Ruth Edlund, född Wistrand</t>
  </si>
  <si>
    <t>Träsnitt ur Psalmboken – om psalmers diktare, för psalmers älskare</t>
  </si>
  <si>
    <t>Lindorm Per-Erik. En bokfilm</t>
  </si>
  <si>
    <t>Vårt kristna arv ; Från Ansgar till våra dagar (FH har en)</t>
  </si>
  <si>
    <t>Lindström Hans-Erik Red. Klubb Teologens handböcker för det kyrkligt arbetet</t>
  </si>
  <si>
    <t>Handbok för Diakoni och samhällsansvar</t>
  </si>
  <si>
    <t>Linge Karl</t>
  </si>
  <si>
    <t>Linge Karl. Om Tolstadius, Murbeck, Rutström, Linderot, Sellergren</t>
  </si>
  <si>
    <t>Gestalter i svensk väckelserörelse</t>
  </si>
  <si>
    <t>Kvinnor i väckelsens tjänst</t>
  </si>
  <si>
    <t>Loppis</t>
  </si>
  <si>
    <t>Lund Berit. Intervjubok</t>
  </si>
  <si>
    <t>Personliga röster berättar om 1900-talet i Västerås Stift</t>
  </si>
  <si>
    <t>Lundberg Mattias</t>
  </si>
  <si>
    <t>Martin Luthers egna toner och ord om musik</t>
  </si>
  <si>
    <t>Artos</t>
  </si>
  <si>
    <t>Lundh Gunnar, textsättning Anders Frostenson</t>
  </si>
  <si>
    <t>Julotta</t>
  </si>
  <si>
    <t>Lundh Harry, samlade av.</t>
  </si>
  <si>
    <t>Det berättas ; Exempel och berättelser för kristendomsundervisningen</t>
  </si>
  <si>
    <t>Tradera Nils Lundberg via FH</t>
  </si>
  <si>
    <t xml:space="preserve">Lundin C.Fr. D:r </t>
  </si>
  <si>
    <t>Bilder ur Kyrkans historia</t>
  </si>
  <si>
    <t>Bilder ur Kyrkans historia (3:e tryckn)</t>
  </si>
  <si>
    <t>Lundin Göte, Manus och regi</t>
  </si>
  <si>
    <t>Guds General och hans frälsningsarmé ; Programblad</t>
  </si>
  <si>
    <t>Lundman Bertil. Skrifter i teologiska och kyrkliga ämnen, 21</t>
  </si>
  <si>
    <t>Sveriges religiösa geografi</t>
  </si>
  <si>
    <t>Inge Löfström</t>
  </si>
  <si>
    <t>En psalm i kajutan : om skepp och sjöfolk och religiositet till sjöss på segelfartygens tid</t>
  </si>
  <si>
    <t>Tradera Jantore</t>
  </si>
  <si>
    <t>Lönroth Carl och Wilh Zetterstedt</t>
  </si>
  <si>
    <t>Från gamla prästhem, Del VII, i Södermanland och Närke</t>
  </si>
  <si>
    <t>Kupan Forshaga</t>
  </si>
  <si>
    <t>Lövgren Nils och biografier av Aug Edman</t>
  </si>
  <si>
    <t>Kyrkohistoria till skolans tjänst av Biskop N. Lövgren och Lektor H. Levin</t>
  </si>
  <si>
    <t>Tradera Gryningsljus</t>
  </si>
  <si>
    <t>Lövgren Oscar</t>
  </si>
  <si>
    <t>Lövgren Oscar, 42 sid (osprättad)</t>
  </si>
  <si>
    <t>Bibeln i Sånger och psalmer : en studie med studieplan</t>
  </si>
  <si>
    <t>Psalm- och sånglexikon</t>
  </si>
  <si>
    <t>Psalmen vi sjunger</t>
  </si>
  <si>
    <t>Lövgren Oscar, SMF</t>
  </si>
  <si>
    <t>Så fick vi sånger - om sångare, diktare, kompositörer</t>
  </si>
  <si>
    <r>
      <t>Våra psalm och sångdiktare – en historisk framställning</t>
    </r>
    <r>
      <rPr>
        <b/>
        <sz val="8"/>
        <color rgb="FF333300"/>
        <rFont val="Verdana"/>
        <family val="2"/>
      </rPr>
      <t xml:space="preserve"> </t>
    </r>
    <r>
      <rPr>
        <sz val="8"/>
        <color rgb="FF333300"/>
        <rFont val="Verdana"/>
        <family val="2"/>
      </rPr>
      <t>(del 1 av 3)</t>
    </r>
  </si>
  <si>
    <r>
      <t>Våra psalm och sångdiktare – en historisk framställning</t>
    </r>
    <r>
      <rPr>
        <b/>
        <i/>
        <sz val="8"/>
        <color rgb="FF333300"/>
        <rFont val="Verdana"/>
        <family val="2"/>
      </rPr>
      <t xml:space="preserve"> </t>
    </r>
    <r>
      <rPr>
        <i/>
        <sz val="8"/>
        <color rgb="FF333300"/>
        <rFont val="Verdana"/>
        <family val="2"/>
      </rPr>
      <t>(del 3 av 3)</t>
    </r>
  </si>
  <si>
    <t>LÅN - Fredrik fr Redins Antikv (210)</t>
  </si>
  <si>
    <t xml:space="preserve">Lövgren Oscar </t>
  </si>
  <si>
    <t>Den segrande sången</t>
  </si>
  <si>
    <t>En sångbok kommer till</t>
  </si>
  <si>
    <t>Mannström Oscar - studier av. Sveriges kristliga studentrörelses förlag. Skriftserie nr 88.</t>
  </si>
  <si>
    <t>Kristlig konst. I - Kristusbilden</t>
  </si>
  <si>
    <t xml:space="preserve">Martinsson Erik </t>
  </si>
  <si>
    <t>Alla dessa sångare - En bok om svenska kyrkosångare</t>
  </si>
  <si>
    <t xml:space="preserve">Martling Carl Henrik </t>
  </si>
  <si>
    <t>Martling Carl Henrik</t>
  </si>
  <si>
    <t>Kyrkosed och sekularisering</t>
  </si>
  <si>
    <t>Melin Egon, Helgelseförbundets förlag</t>
  </si>
  <si>
    <t>Andens dop och andens gåvor</t>
  </si>
  <si>
    <t>Morgan Eugene D, översatt av E.J. Lindberg. B-M:s bokförlags Ab</t>
  </si>
  <si>
    <t>Nya Testamentets kvinnotyper</t>
  </si>
  <si>
    <t>Paul Nilsson  (KH e.o. Hovpredikant), 24 sid</t>
  </si>
  <si>
    <t>1917 års psalmboksförslag ; Några synpunkter</t>
  </si>
  <si>
    <t>Nilsson Paul (KH e.o. Hovpredikant)</t>
  </si>
  <si>
    <t>Bibel åt Barnen II, Illustrerad Textbok för kristendomsundervisningen i Folkskolan enligt 1919 års undervisningsplan</t>
  </si>
  <si>
    <t>Nilsson Paul (KH e.o. Hovpredikant), Strokirks boktryckeri</t>
  </si>
  <si>
    <t>Kyrkohistoria för folkskolan och konfirmationsundervisningen</t>
  </si>
  <si>
    <t>Tröst ; En bok för sjuka och sörjande</t>
  </si>
  <si>
    <t>Nisser Per-Olof. Artos, 2005. Akademisk avhandling. 352 s. Häftad.</t>
  </si>
  <si>
    <t>Ett samband att beakta. Psalm, psalmbok, samhälle</t>
  </si>
  <si>
    <t xml:space="preserve">Nisser Per-Olof </t>
  </si>
  <si>
    <t>Vår nya psalmbok</t>
  </si>
  <si>
    <t>Nivenius Olle</t>
  </si>
  <si>
    <t>En psalmbok blir till</t>
  </si>
  <si>
    <t xml:space="preserve">Nivenius Olle </t>
  </si>
  <si>
    <t>Psalmboken som Andaktsbok</t>
  </si>
  <si>
    <t>Noderman, Preben</t>
  </si>
  <si>
    <t>Studier i svensk hymnologi. I anslutning till den af Nodermann och Wulff utgifna koralboken af 1911.</t>
  </si>
  <si>
    <t>af A. E. Norbeck (1805-1870)</t>
  </si>
  <si>
    <t>Lärobok i theologien för elementar-lärowerken (9:e öfwersedda uppl)</t>
  </si>
  <si>
    <t>Gåva FH - Öviks Retroantik</t>
  </si>
  <si>
    <t xml:space="preserve">Norborg Carl </t>
  </si>
  <si>
    <t>Arvet från Schartau</t>
  </si>
  <si>
    <t>Norell Anders (208 sidor)</t>
  </si>
  <si>
    <t>Kyrkomötet och vår psalmbok</t>
  </si>
  <si>
    <t>Redins Anikvariat</t>
  </si>
  <si>
    <t>Norrman Ragnar</t>
  </si>
  <si>
    <t>Från prästöverflöd till prästbrist ; Prästrekryteringen i Uppsala ärkestift 1786-1965</t>
  </si>
  <si>
    <t>Mkt litet häfte, 31 sid</t>
  </si>
  <si>
    <t>Nya högmässogudstjänsten (1895)</t>
  </si>
  <si>
    <t>Nystedt Olle , Sv Kristliga studentrörelses bokförlag</t>
  </si>
  <si>
    <t>Från Studentkorståget till Sigtunastiftelsen ; Ungkyrkorörelsens genombrottsår</t>
  </si>
  <si>
    <t>Nystedt Olle , SvKy Diakonistyrelses bokförlag</t>
  </si>
  <si>
    <t>På vägen - Samspråk med en konfirmand</t>
  </si>
  <si>
    <t>Ohrlander Gunnar, Ordfront</t>
  </si>
  <si>
    <t>Hoppets här - En bok om frikyrkan och arbetarrörelsen</t>
  </si>
  <si>
    <t>Tradera - Fahlström</t>
  </si>
  <si>
    <t>Olén Gunnar</t>
  </si>
  <si>
    <t>Patron på Riseberga (Olof Gabriel Hedengren)</t>
  </si>
  <si>
    <t>Oliv Josef, bilder Hans Malmberg</t>
  </si>
  <si>
    <t>Fädernas kyrka - En bok om arv och arbete i Sveriges tretton stift</t>
  </si>
  <si>
    <t>Olofsson Rune Pär, Norstedts förlag</t>
  </si>
  <si>
    <t>Vandrar Osedd vid vår sida - 50 psalmer</t>
  </si>
  <si>
    <t>Olsson Bror</t>
  </si>
  <si>
    <t>Psalmboken som folkbok</t>
  </si>
  <si>
    <t xml:space="preserve">Olsson Bror </t>
  </si>
  <si>
    <t>Arvet från Wallin</t>
  </si>
  <si>
    <t>P. Laurentius Petri Sällskapet för svenskt gudsjänstliv. Årsbok för svenskt gudstjänstliv 81 - 2006. Red Sven-Åke Selander</t>
  </si>
  <si>
    <t>Psalm i vår tid</t>
  </si>
  <si>
    <t xml:space="preserve">Ramsbergs församling </t>
  </si>
  <si>
    <t>Erséus Torgny, även i skriften Svenskt gudstjänstliv 2006</t>
  </si>
  <si>
    <t>Psalm i vår tid - Ekumeniskt psalmarbete i frikyrkliga trossamfund</t>
  </si>
  <si>
    <t>Ur Liv och Rörelse</t>
  </si>
  <si>
    <t>Palmqvist Arne (1921-2003), Rolf Larsson (1936), Verbum</t>
  </si>
  <si>
    <t>Kyrkan och skolan - Om relationer mellan kyrkan och skolan, dess elever och personal. Prästmötesavhandling</t>
  </si>
  <si>
    <t>Rättvik</t>
  </si>
  <si>
    <t>Persson Bertil (pastor, lärare)</t>
  </si>
  <si>
    <t>Gud är här tillstädes - Ett kompendium över den svenska psalmboken och dess historia</t>
  </si>
  <si>
    <t>Persson Per Erik</t>
  </si>
  <si>
    <t>Kyrkonas bekännelser - kort handbok i symbolik</t>
  </si>
  <si>
    <t>Pethrus Lewi, LP förlag</t>
  </si>
  <si>
    <t>Nöjesliv eller frälsningsfröjd</t>
  </si>
  <si>
    <t>Café Lyktan</t>
  </si>
  <si>
    <t>År 2010</t>
  </si>
  <si>
    <t>Psaltaren. Bibelkommissionens provöversättning, Verbum/Libris</t>
  </si>
  <si>
    <t>Psaltaren i ny översättning</t>
  </si>
  <si>
    <t>Redelius Ragnar, KH</t>
  </si>
  <si>
    <t>Episkopatets ställning till de sociala och religiösa rörelserna i Närke under 1800-talets senare hälft ; En kyrkohistorisk studie</t>
  </si>
  <si>
    <t>Ringgren Helmer</t>
  </si>
  <si>
    <t>Religionens form och funktion</t>
  </si>
  <si>
    <t>Rodhe B.C. föredrag, upptecknade av J. J-N. EFS</t>
  </si>
  <si>
    <t>Om Söndagsskolan - Fem föredrag</t>
  </si>
  <si>
    <t>Rodhe Edv. Sv Kristliga Studentrörelses Förlag</t>
  </si>
  <si>
    <t>Kristendomen och Skolan</t>
  </si>
  <si>
    <t>Ronnås John, Verbum</t>
  </si>
  <si>
    <t>Våra gemensamma psalmer - Om psalmbokens 325 första psalmer</t>
  </si>
  <si>
    <t>Roos Magnus Fredrik, (Würtemberg 1727-1803), övers av S Cavallin</t>
  </si>
  <si>
    <t>Huslig Andaktsbok 1876 (Morgon- och Aftonbetraktelser med sånger av Philip Fredrik Hiller, 3:e upplagan) Förra delen, jan-juni</t>
  </si>
  <si>
    <t>Roos Magnus Fredrik, (Würtemberg 1727-1803), övers av S Cavallin (saknar musikbilaga)</t>
  </si>
  <si>
    <t>Huslig Andaktsbok 1876 (Morgon- och Aftonbetraktelser med sånger av Philip Fredrik Hiller, 3:e upplagan) Senare delen, juli-dec</t>
  </si>
  <si>
    <t>Huslig Andaktsbok 1876 (Morgon- och Aftonbetraktelser med sånger av Philip Fredrik Hiller, 3:e upplagan) Tillökt med register öfwer Betraktelserna, ordnade efter kyrkoåret</t>
  </si>
  <si>
    <t xml:space="preserve">Rosén C.E. </t>
  </si>
  <si>
    <t>Tillåter Bibeln en kristen att deltaga i krig?</t>
  </si>
  <si>
    <t>Roth Josef (med info om andra utgivningar)</t>
  </si>
  <si>
    <t>Den kristliga juniorverksamheten och broderskapstanken</t>
  </si>
  <si>
    <t>Rudberg Birgitta</t>
  </si>
  <si>
    <t>Det är saligt att samla citron &amp; andra psalmer vi missförstått</t>
  </si>
  <si>
    <t>Tradera tereseawt</t>
  </si>
  <si>
    <t>Trygga räkan - urval ur "Det är saligt att samlas i tron"</t>
  </si>
  <si>
    <t>Rutström A.C. (2:a uppl)</t>
  </si>
  <si>
    <t>Enfaldens Wishet eller Brefwexling … till ledning för salighetssökande själar</t>
  </si>
  <si>
    <t xml:space="preserve">Sander-Lundgren Inga-Lill </t>
  </si>
  <si>
    <t>Den stora sången (3:e uppl)</t>
  </si>
  <si>
    <t>Schmidt Wolfgang, Åbo, Finland</t>
  </si>
  <si>
    <t>Finlands kyrka genom tiderna ; en översikt</t>
  </si>
  <si>
    <t>Segelberg Eric</t>
  </si>
  <si>
    <t>Man och Kvinna ; Predikningar och föredrag hållna vid Kyrkliga Förnyelses kyrkodagar kring äktenskapet i Uppsala 1963</t>
  </si>
  <si>
    <t>Selander Inger</t>
  </si>
  <si>
    <t>O hur saligt att få vandra. Frikyrklig sång</t>
  </si>
  <si>
    <t>Psalm i vår tid - Psalmbok i handen eller textbild på väggen</t>
  </si>
  <si>
    <t>Selander, Sven-Åke</t>
  </si>
  <si>
    <t>"Den nya sången" : Den anglosachsiska väckelsesångens genombrott i Sverige</t>
  </si>
  <si>
    <t>Selander Sven-Åke (tillägg till Arvastssons "Den svenska psalmen")</t>
  </si>
  <si>
    <t>Om psalmer och visor 1937-1986</t>
  </si>
  <si>
    <t xml:space="preserve">Setterlind Bo. (Om livets och dödens mysterium.) Tonsatta av Staffan Percy. </t>
  </si>
  <si>
    <t>Hjärtats ballader</t>
  </si>
  <si>
    <t>Setterlind Bo, Sveriges Kristliga Studentrörelses bokförlag, nr 23</t>
  </si>
  <si>
    <t>Psalmer i atomåldern? En stridsskrift</t>
  </si>
  <si>
    <t>Simpson A.B. Örebro Missionsförenings förlag. Tryck Oriel, Lindesberg</t>
  </si>
  <si>
    <t>Kristus och bruden ; eller den andliga betydelsen av Salomos Höga visa</t>
  </si>
  <si>
    <t>Under 2017</t>
  </si>
  <si>
    <t>SLEF, Svenska Lutherska Evangeliföreningens i Finland förlag</t>
  </si>
  <si>
    <t>Evangelisk årsbok 1979 ; Hemåt (med Arvid Hydén)</t>
  </si>
  <si>
    <t>Smith Oswald J. ÖM:s förlag</t>
  </si>
  <si>
    <t>I brand för själar</t>
  </si>
  <si>
    <t>Väckelsen vi behöva</t>
  </si>
  <si>
    <t>Spak H.F. Frams förlag</t>
  </si>
  <si>
    <t>Mitt liv och Kyrkan</t>
  </si>
  <si>
    <t>Spak H.F. Frams förlag (DUBBLETT!)</t>
  </si>
  <si>
    <t>Spegel Haquin med förord av Bernt Olsson</t>
  </si>
  <si>
    <t>Guds verk och vila [nytryck från 1685]</t>
  </si>
  <si>
    <t xml:space="preserve">Stade Frans </t>
  </si>
  <si>
    <t>Strövtåg i vår psalmbok</t>
  </si>
  <si>
    <t>Stenström Lars-Åke/Spångberg Inga &amp; Lennart</t>
  </si>
  <si>
    <t>Kända psalmer och deras historia</t>
  </si>
  <si>
    <t>Stenström Lars-Åke/Spångberg Inga &amp; Lennart. Libris. 2 ex</t>
  </si>
  <si>
    <t>Psalmerna i livet - med och utan "Den svenska psalmboken 300 år 1695-1995"</t>
  </si>
  <si>
    <t>Stjerne Oscar</t>
  </si>
  <si>
    <t>Lovsånger och andra dikter</t>
  </si>
  <si>
    <t>Stolpe Sven. Redigerad</t>
  </si>
  <si>
    <t>Profeter och diktare ; från Erik Gustaf Geijer till Dag Hammarskjöld (bl.a Wallin, Franzén, Söderblom, Billing) (2:a bearb uppl)</t>
  </si>
  <si>
    <t>Strandsjö Göte och Torgny Erséus</t>
  </si>
  <si>
    <t>Sång och samtal ; Studieplan för musikföreningar</t>
  </si>
  <si>
    <t>Strömstedt Harald. Filadelfia</t>
  </si>
  <si>
    <t>Psalmernas pärla (ps 23, Herren är min herde)</t>
  </si>
  <si>
    <t>Sundkler Bengt, SvKy Diakonistyrelse</t>
  </si>
  <si>
    <t>Ung kyrka i Tanganjika</t>
  </si>
  <si>
    <t>Sundström Erland. Evangeliipress</t>
  </si>
  <si>
    <t>Då väckelsen kommer</t>
  </si>
  <si>
    <t>Sundström Erland och Mats Jansson. Skrifter från Skansen nr 7</t>
  </si>
  <si>
    <t>Missionshuset från Svenshult ; Om väckelsen och Skansens missionshus</t>
  </si>
  <si>
    <t>Sundström Erland. Moderna läsare</t>
  </si>
  <si>
    <t>Sion i sikte ; En studiebok och reseguide om Bibelns länder och folk i historia och nutid</t>
  </si>
  <si>
    <t>Sundström Erland. Gummesson</t>
  </si>
  <si>
    <t>Tre livsåskådningar</t>
  </si>
  <si>
    <t>af Jesper Swedberg (tillägnad barnen och Benzelius - hans "baneman")</t>
  </si>
  <si>
    <t>Catechismi gudliga öfning eller predikningar öfwer Luthers lilla cateches</t>
  </si>
  <si>
    <t>Swedberg Johan Alfred. B-Ms bokförlag</t>
  </si>
  <si>
    <t>Mitt liv och min religion</t>
  </si>
  <si>
    <t>Lyktan</t>
  </si>
  <si>
    <t>Ur minnets dagbok</t>
  </si>
  <si>
    <t>Svensson Axel. Stockholms Bibeltrogna vänners förlag</t>
  </si>
  <si>
    <t>En svensk psalmbok ; Berättelser ur livet (4:e uppl)</t>
  </si>
  <si>
    <t>Svärd Arvid. B-M:s Bokförlags AB</t>
  </si>
  <si>
    <t>Riksbyggare, del I-III ; Bilder och skisser ur Missionshistorien</t>
  </si>
  <si>
    <t>1929, 1930, 1933</t>
  </si>
  <si>
    <t>Lydia Svärd. Missionsförbundets förlag</t>
  </si>
  <si>
    <t>Väckelserörelsernas folk i andra kammaren 1867-1911</t>
  </si>
  <si>
    <t>Lennart Johansson &amp; Martin Karlsson Skårekyrkan</t>
  </si>
  <si>
    <t>Söderberg Natan 1869-1937, (köpt ex i sambindning)</t>
  </si>
  <si>
    <t>Den kristna psalmen : Historisk öfversikt</t>
  </si>
  <si>
    <t>LÅN - Fredrik fr Antik i Holland (165)</t>
  </si>
  <si>
    <t>Söderberg Natan resp Bergman Johan, 291 sid resp 170. Svensk tolkning med historisk inledning. (har lånad i särtryck)</t>
  </si>
  <si>
    <t>Den kristna psalmen : Historisk översikt. Sambunden med Johan Aurelius Prudentius Clemens fornkristna hymner</t>
  </si>
  <si>
    <t>Söderblom Nathan</t>
  </si>
  <si>
    <t>Söderblom Nathan, SvKy Diakonistyrelse</t>
  </si>
  <si>
    <t>Från Uppsala till Rock Island (2:a uppl, med porträtt)</t>
  </si>
  <si>
    <t>Söderblom Nathan, skärskådade och återgivna av. SvKy Diakonistyrelse</t>
  </si>
  <si>
    <t>Kristenhetens möte i Stockholm ; Ekumeniska mötet aug 1925 ; Historik aktstycken, grundtankar, personligheter, eftermäle</t>
  </si>
  <si>
    <t>Levnaden, Tron och Bönen ; Ur Bibeln och psalmboken i anslutning till Martin Luther. (5:e uppl)</t>
  </si>
  <si>
    <t>När stunderna växla och skrida, band I-IV</t>
  </si>
  <si>
    <t>Tal och Skrifter, Andra delen: Predikningar och Sjutton årsskiften</t>
  </si>
  <si>
    <t>Södergren Viktor (2:a uppl, 11:e tus)</t>
  </si>
  <si>
    <t>Vår kristna tro ; för konfirmander</t>
  </si>
  <si>
    <t>Söderholm G.E. Fd Statskyrkopräst. Författarens förlag, Sollefteå</t>
  </si>
  <si>
    <t>Huru bojorna brista eller Varför jag lämnade svenska statskyrkan</t>
  </si>
  <si>
    <t>Söderholm G.E. Kyrkoherde. Författarens förlag, Sollefteå</t>
  </si>
  <si>
    <t>Huru jag kommit till klarhet i dopfrågan</t>
  </si>
  <si>
    <t>Söndagsskolans textbok 1940</t>
  </si>
  <si>
    <t>Söndagsskolans textbok 1945</t>
  </si>
  <si>
    <t>Söndagsskolans textbok 1947</t>
  </si>
  <si>
    <t>Söndagsskolans textbok 1948</t>
  </si>
  <si>
    <t>Söndagsskolans textbok 1955</t>
  </si>
  <si>
    <t>Tradera Ellen</t>
  </si>
  <si>
    <t>Thomander [Bisp] Joh. Henr. (se äv 1849 års psalmbok)</t>
  </si>
  <si>
    <t>De kyrkliga frågorna</t>
  </si>
  <si>
    <t>Thorelius, F</t>
  </si>
  <si>
    <t>Läseriet ; Försök till fullständiga upplysningar om läseriet.</t>
  </si>
  <si>
    <t>Tradera sos1/Linde</t>
  </si>
  <si>
    <t>Thors Carl-Eric. Helsingfors</t>
  </si>
  <si>
    <t>Den Kristna terminologien i fornsvenskan</t>
  </si>
  <si>
    <t>Tjäder Sture</t>
  </si>
  <si>
    <t>Sånger på Herrens dag ; sångförslag ur Psalm och sång</t>
  </si>
  <si>
    <t>Tobin Henrik. Verbum</t>
  </si>
  <si>
    <t>Den underbara harmonin - Aspekter på musikens teologi</t>
  </si>
  <si>
    <t>Tomson Ragnar</t>
  </si>
  <si>
    <t>Lekmän, präster och prelater : kring allmänna kyrkomötet år 1868 : med särskild hänsyn till P. P. Waldeström och Viktor Rydberg</t>
  </si>
  <si>
    <t>Truvé T sammanställt (berättelser från Närke) Ej att förväxla med likn titel med psalmer i bilaga</t>
  </si>
  <si>
    <t>En ropandes röst i öknen ; ur Predikanten K.E. Malms dagbok</t>
  </si>
  <si>
    <t>Ullman U.L. Liturgisk-Kritisk undersökning Akademisk afhandling.</t>
  </si>
  <si>
    <t>Om Den Kyrkliga Psalmboken- med särskild hänsyn till den svenska kyrkans psalmbok af år 1819</t>
  </si>
  <si>
    <t>Trad-Hova</t>
  </si>
  <si>
    <t>Wadsjö Harald. Samfundets för Hembygdsvård förlag, Lund</t>
  </si>
  <si>
    <t>Gravkonst</t>
  </si>
  <si>
    <t>Wadsjö Harald och Sune Ambrosiani. Svenska Teknologföreningens förlag</t>
  </si>
  <si>
    <t>Kyrkogårdskonst : Avbildningar från äldre svenska kyrkogårdar</t>
  </si>
  <si>
    <t xml:space="preserve">Wahlström Bengt </t>
  </si>
  <si>
    <t>Studier över tillkomsten av 1695 års psalmbok</t>
  </si>
  <si>
    <t>Antikvariat Genealogica</t>
  </si>
  <si>
    <t>Waldenström P. SMF:s förlag (6:e uppl)</t>
  </si>
  <si>
    <t>Den kristna församlingen</t>
  </si>
  <si>
    <t>Waldenström P. Normans förlag (2:a uppl)</t>
  </si>
  <si>
    <t>Gud är min tröst</t>
  </si>
  <si>
    <t>Waldenström P. Pietisternas Expedition</t>
  </si>
  <si>
    <t>Se, Guds Lamm! Betraktelser öfver Kristi lidandes och uppståndelses historia</t>
  </si>
  <si>
    <t>Gåva av FH - Solareturen</t>
  </si>
  <si>
    <t>Wallin</t>
  </si>
  <si>
    <t>Wallin. Valda och utgivna till 100-årsminnet av författarens död. Inledning av Biskop Tor Andrae</t>
  </si>
  <si>
    <t>Johan Olof Wallin - Dikter och Psalmer</t>
  </si>
  <si>
    <t>Johan Olof Wallin - Samlade Vitterhetsarbeten, Förra delen (ny upplaga)</t>
  </si>
  <si>
    <t>Johan Olof Wallin - Samlade Vitterhetsarbeten, Senare delen (ny upplaga)</t>
  </si>
  <si>
    <t>Walllin. Världslitteraturens förlag</t>
  </si>
  <si>
    <t>Johan Olof Wallin - Skrifter (11 band)</t>
  </si>
  <si>
    <t>Wallinsamfundets skriftserie nr 36</t>
  </si>
  <si>
    <t>När ny psalmbok skulle marknadsföras. Om Västerås stifts psalmbokssällskap. J O Wallin och domkapitlet</t>
  </si>
  <si>
    <t xml:space="preserve">Weiss Axel </t>
  </si>
  <si>
    <t>Då föddes en sång</t>
  </si>
  <si>
    <t>Wendt Bo-A. Särtryck ur Språk och Stil, Tidskrift för svensk språkforskning</t>
  </si>
  <si>
    <t>Gamla psalmer i nya psalmböcker - Den språkliga bearbetningen av 1695 årspsalmer i psalmbksutgåvorna från 1819, 1937 och 1986</t>
  </si>
  <si>
    <t>Gåva Wendt</t>
  </si>
  <si>
    <t>Wendt Bo-A . Särtryck ur Nordlund - Småskifter från institutionen för nordiska språk i Lund 15-1989</t>
  </si>
  <si>
    <t>Psalmspråket i nya kläder - Den språkliga bearbetningen av äldre psalmer i 1986 års psalmbok</t>
  </si>
  <si>
    <t>Wentz Hilmer</t>
  </si>
  <si>
    <t>Grundtvigpsalmer i vår svenska psalmbok</t>
  </si>
  <si>
    <t>Wentz, Hilmer</t>
  </si>
  <si>
    <t>Den Wallinska Psalmboken och Biskop Eklunds Psalmboksförslag</t>
  </si>
  <si>
    <t>Werner Arnold (pastor, sekr i psalmboksutskottet 1936 års kyrkomöte)</t>
  </si>
  <si>
    <t>Westblad Gösta, Orgelboksförlaget. Lärobok vid Kungl Musikhögskolan</t>
  </si>
  <si>
    <t>Kyrkoorgeln ; Handbok för organister och övriga orgelvänner (3:e omarbetade och tillökade uppl)</t>
  </si>
  <si>
    <t>White E.G. auktoriserad översättning. Skandinaviska förlags-expeditionen</t>
  </si>
  <si>
    <t>Kristi liknelser (4:e upplagan)</t>
  </si>
  <si>
    <t>Wiklund Henry. Svenska Kyrkohistoriska föreningen. II Ny följd 31. Avhandling</t>
  </si>
  <si>
    <t>Predikant pastor präst. Evangeliska fosterlands-stiftelsens samfundsproblematik 1940-1972</t>
  </si>
  <si>
    <t xml:space="preserve">Wikmark Gunnar </t>
  </si>
  <si>
    <t>Bibelcitat i den svenska psalmboken</t>
  </si>
  <si>
    <t>Wågerman Ingemar</t>
  </si>
  <si>
    <t>Jazz at Vespers ; Jazz och religion</t>
  </si>
  <si>
    <t>Biskop Billing, Domprost Fåhræus, Lektor Liedgren</t>
  </si>
  <si>
    <t>Psalmboksfrågan ; Västerås domkapitels utlåtande</t>
  </si>
  <si>
    <t>Antikvariat Genealogiska för</t>
  </si>
  <si>
    <t>Zetterholm Tore</t>
  </si>
  <si>
    <t>Predikare-Lena</t>
  </si>
  <si>
    <t xml:space="preserve">Åkesson Elof </t>
  </si>
  <si>
    <t>Det nya psalmboksförslaget - Kritik och önskemål</t>
  </si>
  <si>
    <t xml:space="preserve">Österlin, Lars, DKSN </t>
  </si>
  <si>
    <t>Thomanders kyrkogärning</t>
  </si>
  <si>
    <t>Tradera Björn7</t>
  </si>
  <si>
    <t>Annat</t>
  </si>
  <si>
    <t>N[ils] E[rhard] Anjou (1). C.E. Fritzes K Hofbokhandel. (Har 1895 års Koralbok)</t>
  </si>
  <si>
    <t xml:space="preserve">Bihang till Folkskolans Koral-Psalmbok [till 5:e upplagan] (Buntad med 1906 års Tillägg till 1819) </t>
  </si>
  <si>
    <t>Svenska klassiker från Svenska Akademien, pocket</t>
  </si>
  <si>
    <t>Den gamla psalmboken</t>
  </si>
  <si>
    <t>Tubaist</t>
  </si>
  <si>
    <t>SMFs Undervisningsavdelning. Flera medv</t>
  </si>
  <si>
    <t>Sjung till Guds ära</t>
  </si>
  <si>
    <t>= 530 st (var 488 den 15 jan 2016)</t>
  </si>
  <si>
    <t>Böcker jag inte har (eller glömt stryka här)</t>
  </si>
  <si>
    <t>Införd</t>
  </si>
  <si>
    <t>Ur Wessmans register. Ej insorterade utgåvor nedan</t>
  </si>
  <si>
    <t xml:space="preserve">1687 (dansk), 1690, 1693, </t>
  </si>
  <si>
    <t>Har inte</t>
  </si>
  <si>
    <t>Gustaf Murray och Johan Wellander, Sthlm. Psalmernas väg, nr 193</t>
  </si>
  <si>
    <t>Barnabok, hans kongl. höghet kronprinsen i underdånighet tilägnad af samfundet Pro fide et christianismo</t>
  </si>
  <si>
    <t>Wessmans reg</t>
  </si>
  <si>
    <t>Som, Efter Hans Kongl Maj:ts Nådigsta Befallning, bör utgifwas (har del 2, 178 - 485 n:r). Sthlm, Lorens Ludvig Grefing. Kallas Celsiska
provpsalmboken</t>
  </si>
  <si>
    <t>1765 års - Av Then Swenska Prof-Psalmbok Första Samlingen (nr 1-177)</t>
  </si>
  <si>
    <t>Joachim von Düben d.ä. Stockholm. Tryckt hos Joh. L. Horn. Psalmernas väg, nr 200</t>
  </si>
  <si>
    <t>Uthwalde andelige sånger, af tyska språket på swensko tolckade</t>
  </si>
  <si>
    <t>Jacob Arrhenius. Upsala. Psalmernas väg, nr 4, 138</t>
  </si>
  <si>
    <t>Jacobi Arrhenii Psalme-prof</t>
  </si>
  <si>
    <t>Haquin Spegel. Västerås. Psalmernas väg, nr 186</t>
  </si>
  <si>
    <t>En christens gyllende Clenodium eller Siäle-skatt</t>
  </si>
  <si>
    <t>Ericus Laurentii Norenius. Wästeråhs (förlorad). Psalmernas väg, nr 138, 144</t>
  </si>
  <si>
    <t>Gudfruchtigheetz öfning, uthi christelig och upbyggelige sånger om Jesu Christi lijdande</t>
  </si>
  <si>
    <t>Samuel Columbus &amp; Gustaf Düben d.ä. (jmfr ej beslagen 1694!) Sthlm Johan Georg Eberdt. Psalmernas väg, nr 43. Digital. (finns repr i Syréens)</t>
  </si>
  <si>
    <t>Odæ sveticæ. Thet är, någre werldsbetrachtelser, sång-wijs författade</t>
  </si>
  <si>
    <t>Psalmernas väg, nr 104</t>
  </si>
  <si>
    <t>Tree sköna andelighe wijsor</t>
  </si>
  <si>
    <t>Basilius Förtsch. Psalmernas väg, nr 42</t>
  </si>
  <si>
    <t>En andeligh watukälla</t>
  </si>
  <si>
    <t>Sigfrid Aron Forsius. Psalmernas väg, nr 147 (ej belagd)</t>
  </si>
  <si>
    <t>En liten psalmbok</t>
  </si>
  <si>
    <t>Har digital</t>
  </si>
  <si>
    <t>Psalmernas väg, nr 71. Finns Digital</t>
  </si>
  <si>
    <t>Någhra nyttigha andelighe loffsånger och wijsor</t>
  </si>
  <si>
    <t xml:space="preserve">238 nr. Mellersta Kalmar läns församlingar. </t>
  </si>
  <si>
    <t>100 psalmer, till bruk vid gemensam och enskild gudstjänst</t>
  </si>
  <si>
    <t>Ur Kjell Grönbergs lista</t>
  </si>
  <si>
    <t>Nylander, A. R. Lund : C. W. K. Gleerup, 1876, 76 sid.</t>
  </si>
  <si>
    <t>100 sånger för folkskolan : satta i sifferskrift : efter E. Chevés tonbeteckningssätt.</t>
  </si>
  <si>
    <t>Tryckt hos Gleerups i Lund</t>
  </si>
  <si>
    <t>1695 års psalmbok (1863)</t>
  </si>
  <si>
    <t xml:space="preserve">KM-ledamot </t>
  </si>
  <si>
    <t>Utg. av Olov Celsius d.y.(1716-1794) men förkastades av prästeståndet vid riksdagen 1772 . Del 1 177 n:r. Kallad Celsiska
provpsalmboken.</t>
  </si>
  <si>
    <t>1765 års Af then swenska Prof-Psalmboken Första samlingen (har Senare Samlingen från 1767)</t>
  </si>
  <si>
    <t>Har inte  </t>
  </si>
  <si>
    <t>Samuel Ödmann, 160 sid (150x95mm) (1750-1829), "Gubben i sängen". Senare upplagor 1800+1806 (lånad)+1808. Totalt utgavs 6.000 ex. av sångboken.</t>
  </si>
  <si>
    <t>1798 års - Försök till Kyrko-sånger (+1800+1806+1808)</t>
  </si>
  <si>
    <t>Carl Johan Brag (1735-1781). Tryckte och uplagde af Lars Wahlström. 2:a uppl, tredje kom 1831</t>
  </si>
  <si>
    <t>1799 års - Prof-psalmer af en evangelii predikant i Götheborg</t>
  </si>
  <si>
    <t>FH har 1807 (186 sid) &amp; (1809 (256 sid). Av Choræus, Michael &amp; Johan Olof Wallin.</t>
  </si>
  <si>
    <t>1807 års Omarbetning af Swenska Psalmer, 1-2, Förra samlingen</t>
  </si>
  <si>
    <t>1807 års Omarbetning af Swenska Psalmer, 1-2, Sednare samlingen</t>
  </si>
  <si>
    <t>1811 års förslag till … psalmer</t>
  </si>
  <si>
    <t>1811 års Omarbetning af Swenska Psalmer, 1-2, Förra samlingen</t>
  </si>
  <si>
    <t>1811 års Omarbetning af Swenska Psalmer, 1-2, Sednare samlingen</t>
  </si>
  <si>
    <t>Av Franzén, J.O. Wallin m fl.</t>
  </si>
  <si>
    <t>1813 års Provpsalmbok nr 2</t>
  </si>
  <si>
    <t>Joh. Lindh, Stockholm 1819. 406 sidor (dvs inte Gadelius förstautgåva)</t>
  </si>
  <si>
    <t>Av J.H. Thomander (1798-1865) och Peter Wieselgren (1800-1877) med stort stöd av C.O. Rosenius, 1816-1868. ”En renlärig psalmbok”. 1888 i Chicago, Ill. : Engberg &amp; Holmbergs förl</t>
  </si>
  <si>
    <t>1849 års Psalmbok, Den swenska psalm-boken af år 1819 / öfwersedd af J.H. Thomander och P. Wieselgren</t>
  </si>
  <si>
    <t xml:space="preserve">Ur Kjell Grönbergs lista </t>
  </si>
  <si>
    <t>Cornelius, C.A. 224 sidor</t>
  </si>
  <si>
    <t>1879 års Förslag till revision af den svenska Psalm-boken af Konungen gillad och stadfästad år 1819</t>
  </si>
  <si>
    <t>af U. L. Ullman, 28 sid</t>
  </si>
  <si>
    <t>1890 års Koralmelodier till "Förslag till reviderad psalmbok för Svenska kyrkan" : jämte en inledning om rytmisk koralsång</t>
  </si>
  <si>
    <t>1903 års Tillägg till Svenska psalmboken : ett förslag år 1903</t>
  </si>
  <si>
    <t>Av Paul Nilsson, 154 sid. (Har ej 1915, 1936)</t>
  </si>
  <si>
    <t>1908 års Förslag till reviderad Psalmbok</t>
  </si>
  <si>
    <t>på Kungl. Maj:ts nådiga uppdrag utgifvet af J.A. Eklund, A.F. Runstedt och E.N. Söderberg. 633 sid. SKDN</t>
  </si>
  <si>
    <t>1911 års Förslag till reviderad psalmbok för Svenska kyrkan</t>
  </si>
  <si>
    <t>1912 års Förslag till reviderad psalmbok för Svenska kyrkan (2:a uppl)</t>
  </si>
  <si>
    <t>Av Paul Nilsson, 534 n:r. utöver 1911 och 1914 års revision av Wallinska psalmboken. (Har ej 1908, 1936)</t>
  </si>
  <si>
    <t>1915 års Förslag till reviderad Psalmbok</t>
  </si>
  <si>
    <t>FH har! Erling Eidem, Nils Ahnlund, Gustaf Aulén, Nathanael Beskow, Emil Liedgren</t>
  </si>
  <si>
    <t>1936 års Förslag till Psalmbok för Svenska kyrkan</t>
  </si>
  <si>
    <t>FH har!</t>
  </si>
  <si>
    <t>Av Paul Nilsson, 168 sid. (Har ej 1908, 1915)</t>
  </si>
  <si>
    <t>1936 års Förslag till reviderad Psalmbok</t>
  </si>
  <si>
    <t>Pettersson, Eric Samlade och utgivna</t>
  </si>
  <si>
    <t>20 st Evangeliska sånger</t>
  </si>
  <si>
    <t>[Elektronisk resurs] Lundh, L. Aug. Stockholm : Elkan &amp; Schildkneeht, 1881. 28 sid</t>
  </si>
  <si>
    <t xml:space="preserve">20 svenska folkvisor i not- och sifferskrift ; Till folkskolornas tjenst. </t>
  </si>
  <si>
    <t>Ragnar Holte</t>
  </si>
  <si>
    <t>35 Psaltarsånger</t>
  </si>
  <si>
    <t>Tufve N. Hasselguist tryckeri i Galesburg (Minnesota?) "Det Rätta Hemlandet"</t>
  </si>
  <si>
    <t>50 Andeliga Sånger</t>
  </si>
  <si>
    <t>före 1860 trol</t>
  </si>
  <si>
    <t>Psalmodika 20 år</t>
  </si>
  <si>
    <t>Utg. af Joel Blomqvist</t>
  </si>
  <si>
    <t>66 af Sabbatsklockans och Fridstoners 200 sånger till församlingens tjänst (2:a tillökta uppl)</t>
  </si>
  <si>
    <t>29 nr. urval ur Sv. Psalmboken.</t>
  </si>
  <si>
    <t>Advents- och julsånger</t>
  </si>
  <si>
    <t xml:space="preserve">25 nr, litet häfte, tryckt i Bollnäs </t>
  </si>
  <si>
    <t>Allianssånger</t>
  </si>
  <si>
    <t xml:space="preserve">? </t>
  </si>
  <si>
    <t>oklart om samfundsanknytning</t>
  </si>
  <si>
    <t>Allianstoner : 84 sånger och psalmer till bruk vid evangeliska möten</t>
  </si>
  <si>
    <t>Har inte Koral</t>
  </si>
  <si>
    <t>Svenska kyrkans unga. 109 sid. Redigering: Markus Leandersson, Peter Wärnlund</t>
  </si>
  <si>
    <t>Allt jag söker : en ny lovsångsbok med tidlöst innehåll</t>
  </si>
  <si>
    <t>Har inte Musiktryck</t>
  </si>
  <si>
    <t>Jonas Jonson. Verbum, 87 sid</t>
  </si>
  <si>
    <t xml:space="preserve">Allt tillhör alla : 20 psalmer och sånger / </t>
  </si>
  <si>
    <t>Har inte Koral </t>
  </si>
  <si>
    <t>Samlade och utg. av Sven A. Wessman, 3:e uppl. Verbum, 31 sid</t>
  </si>
  <si>
    <t>Allt vad som anda har : kyrkovisor för sång och instrument</t>
  </si>
  <si>
    <t>Kolmodin d. ä., Olof (1690-1753) 133 sånger varav 80 översättningar</t>
  </si>
  <si>
    <t>Andelig Dufwo=Röst, Eller En Gudelig Siäls Enskilda Sång=Andakt, til egen Sinnes-ro vptecknad, och nu andre Gudz barn til Tienst framgifwen af Olof Kolmodin</t>
  </si>
  <si>
    <t>Bertil Persson</t>
  </si>
  <si>
    <t>Av Lina Sandell, några sånger bl.a. ”Tryggare..”1:a g. (Har PDF)</t>
  </si>
  <si>
    <t>Andeliga daggdroppar</t>
  </si>
  <si>
    <t>Ur Kjell Grönbergs lista &amp; Bertil Persson</t>
  </si>
  <si>
    <t>Hedvig Charlotta Nordenflycht (1718-1763)</t>
  </si>
  <si>
    <t>Andeliga skalde-qwäden af H. C. N</t>
  </si>
  <si>
    <t>Komminister Peter Lorenz Sellergren (1768-1843). Vexiö (11 sånger)</t>
  </si>
  <si>
    <t>Andeliga Skalde-Stycken ... utur W. C. Desslers Himmelska Själa-Lust ibland Guds blommor</t>
  </si>
  <si>
    <t>"Dels författade, dels öfwersedde och til trycket befordrade, af framledne kyrkoherden Tolstadius." (2:a uppl) Stockholm, J.C. Holmberg (se äv föregångaren Andeliga Wijsor och 1828)</t>
  </si>
  <si>
    <t>Andeliga sånger</t>
  </si>
  <si>
    <t>Samlade och utgifne af B. [Bernhard] Wadström (CW) (1831-1918), flera egna sånger. Utg. av folkkalendern Frideborg EFS. Flera utg. till 1876, totalt 155 nr</t>
  </si>
  <si>
    <t>Sara Lindgren, Göteborg. O. Löwing (inga sökträffar på Sara!)</t>
  </si>
  <si>
    <t>"dels komponerade, dels samlade &amp; utgifna af Oscar Ahnfelt" (obs har flera!) Har Melodier i notskrift 1891 och Zifferskrift I-V, 1850</t>
  </si>
  <si>
    <t>Andeliga sånger (200 sånger)</t>
  </si>
  <si>
    <t>Betty Ehrenborg-Posse, 10 nr. små ljusa häften. EFS tryck (har sånger för barn 1875)</t>
  </si>
  <si>
    <t>Andeliga sånger för barn och ungdom</t>
  </si>
  <si>
    <t>Har inte koral</t>
  </si>
  <si>
    <t>Betty Ehrenborg-Posse (har Andeliga sånger för barn 1875 - ej ungdom!, och häfte II i sifferskrift)</t>
  </si>
  <si>
    <t>Andeliga sånger för barn och ungdom: med melodier i sifferskrift</t>
  </si>
  <si>
    <t>August Östlund (1846-1945), Horla P-län, Pastor, folkskollärare. 1872+1875 (då 80 nr.) Utg. i 10.000 ex. Halls förlag, Jönköping</t>
  </si>
  <si>
    <t>Andeliga sånger skrivna av A.Ö.</t>
  </si>
  <si>
    <t>(se innehav)</t>
  </si>
  <si>
    <t>(Israël Geringius.) Nyköping. Tryckte hos Joh. Pet. Hammarin.</t>
  </si>
  <si>
    <t>Andeliga sånger öfwer wår swenska psalmboks förnämsta lärostycken och efter samma toner</t>
  </si>
  <si>
    <t>1727 då med 137 nr. (kallad Österlings visor) Carl Gustaf Österling (1673-1732). Finns äv samb med Mose och Lambsen 1823. Har sådan 1841.</t>
  </si>
  <si>
    <t>Andeliga sånger över alla sönd- fest-och helgdags evangelier…</t>
  </si>
  <si>
    <t>Ur Kjell Görnbergs lista</t>
  </si>
  <si>
    <t>Öfwersatta, urwalda, och originella af Victor Witting (metodist)</t>
  </si>
  <si>
    <t>Andeliga sånger, för böne-, class-, och förlängda möten. Första samlingen</t>
  </si>
  <si>
    <t>Framlidne kyrkoherden wid St. Jakobs och Johannis församlingar i Stockholm mag:r Eric Tollstadii  (se äv föreg Andeliga Wijsor och 1787) Svenska pietisms förste företrädare. 176 sid onumrerad sånger, 90 nr. flera med olika längd och indelade i ämnen. Tr. hos Lundberg, Sthlm. Förord av en lärjunge Theophilus ”boken legat fördold i 80 år sedan förra utgivningen”, häftad.</t>
  </si>
  <si>
    <t>Andeliga sånger, jemte bifogade jule- högtids-psalmer av kh Eric Tollstadii  (1693-1759)</t>
  </si>
  <si>
    <t xml:space="preserve">Utgifna af Kalmar Missionsförening </t>
  </si>
  <si>
    <t>Andeliga Sånger, jemte ett bihang</t>
  </si>
  <si>
    <t xml:space="preserve">Adam Adamsson Fredenstierna (1685-1772),  "Président uti Kongl. Maj:ts och Riksens Swea Hof-Rätt”. </t>
  </si>
  <si>
    <t>Andeliga sånger, til egen och andra jämn-christnas upmuntran wid wisza tilfällen författade, och nu af trycket utgifne</t>
  </si>
  <si>
    <t>Komminister Peter Lorenz Sellergren (1768-1843). København 1834, Carlshamn 1839</t>
  </si>
  <si>
    <r>
      <t>Andeliga Sånger, utgifne af P. L. Sellergren</t>
    </r>
    <r>
      <rPr>
        <sz val="12"/>
        <color rgb="FF000000"/>
        <rFont val="Times New Roman"/>
        <family val="1"/>
      </rPr>
      <t/>
    </r>
  </si>
  <si>
    <t>1834 &amp; 1839</t>
  </si>
  <si>
    <t>Libris (1739)</t>
  </si>
  <si>
    <t>Eric Tolstadius (1693-1759) (se KBs uppgifter ur Liedgren sid 371) Följs av andra upplaga med kortare titel.</t>
  </si>
  <si>
    <t>Andeliga wijsor, om hwargehanda materier, och wid åtskilliga tillfällen</t>
  </si>
  <si>
    <t>Anonymt av Lina Sandell</t>
  </si>
  <si>
    <t>Andeliga vårblommor</t>
  </si>
  <si>
    <t>Verbum, 37 sid (har FS utgåva 1969)</t>
  </si>
  <si>
    <t>Andlig visa : Melodistämma med text och ackordanalys</t>
  </si>
  <si>
    <t>1976-1977</t>
  </si>
  <si>
    <t>Av Fredrik Olaus Nilsson, (1809-1891), 31 n:r (var med då Baptistsamfundet bildades 1848), landsförvisad fr. Sverige 1850, f.d. sjöman. Finns ej hos KB</t>
  </si>
  <si>
    <t>Häfte utgivet av H. Halls förlag, Jönköping där en sång "Ack jag längtar hem" av Anders Nilsson, (1831-1914), infördes även kallad "Habosången" (separattryck 1932) Har 1898 med 184 sånger</t>
  </si>
  <si>
    <t>Av Anders Nilsson, d.y. (1849-1912), predikant i Skåne. Utgav nio sånghäften detta år, samlingshäfte med 184 nr. (Har 1898 med 184 nr och 1923)</t>
  </si>
  <si>
    <t>Andliga Sånger</t>
  </si>
  <si>
    <t>Utg. av C. David af Forsén (1824-1912).</t>
  </si>
  <si>
    <t>Ester Lundgren, ÖM</t>
  </si>
  <si>
    <t>Komponerade af Karl Olander till dikter af Lina Sandell. Serie Hemfärdssånger nr 1, 32 sid</t>
  </si>
  <si>
    <t>Andliga sånger att sjungas unisont eller af blandad kör</t>
  </si>
  <si>
    <t>Översatta från engelska av Betty Ehrenborg-Posse (1818-1880). 20 nr. Bef. 1856, utg. av P. Palmqust 19+23+20 n:r i sifferskrift.</t>
  </si>
  <si>
    <t>Andliga sånger för barn</t>
  </si>
  <si>
    <t>Av Betty Ehrenborg Posse, 17 nr. i litet ljust häfte. Handlar om unga flickor, fattigdom och Guds godhet.</t>
  </si>
  <si>
    <t>Andliga sånger för barn och äldre</t>
  </si>
  <si>
    <t xml:space="preserve">Har inte Nordisk psalmbok </t>
  </si>
  <si>
    <t>Finska Missionssällskapet/ Gustav Kvist (9:e omarb uppl)</t>
  </si>
  <si>
    <t>LÅN 2013</t>
  </si>
  <si>
    <t>Sammanställda av Teodor Trued Truvé (har upplaga från SSK i Örebro 1876)</t>
  </si>
  <si>
    <t>Andliga sånger sjungna af Ira D. Sankey </t>
  </si>
  <si>
    <t>För piano och sång. Samlade av Sven Lilliestierna</t>
  </si>
  <si>
    <t>Andliga sånger sjungna i Radio häfte 1</t>
  </si>
  <si>
    <t>Cincinatti, Ohio : tr. hos Hitchcock &amp; Walden på deras eget förlag</t>
  </si>
  <si>
    <t>Andliga sånger till uppbyggelse för Guds barn under deras pilgrimsvandring</t>
  </si>
  <si>
    <t>via Libris-sökn</t>
  </si>
  <si>
    <t>Andliga sånger till uppbyggelse och väckelse</t>
  </si>
  <si>
    <t>Av M. Lundell EFS, 54 nr. rött häfte.</t>
  </si>
  <si>
    <t>Andliga sånger till uppmuntran under pilgrimsfärden</t>
  </si>
  <si>
    <t>Samlade och utgifna af G. Hallberg och A.M. Fredriksson</t>
  </si>
  <si>
    <t>Andliga sånger till väckelse och uppbyggelse</t>
  </si>
  <si>
    <t>Johan Fredrik Thorin (med "Blott en kort liten tid och jag ilar","Var redo med överängelns röst och Guds basun", "Drinkarens hem")</t>
  </si>
  <si>
    <t>Andliga sånger utg. af J. F. T-n </t>
  </si>
  <si>
    <t>1880-1890</t>
  </si>
  <si>
    <t>(se julkalender 2016)</t>
  </si>
  <si>
    <t>Kjell-Åke Hamrén (red). Örebro : Morgonstjärnan, 104 sid</t>
  </si>
  <si>
    <t>Andliga vissångboken</t>
  </si>
  <si>
    <t>Andliga önskesångboken - 2000</t>
  </si>
  <si>
    <t>Av biskop Thomas Kingos, (1634-1703), Danmark 34 nr. Översatt till svenska av Samuel Colombus (1642-1679). Bromangymnasiet, H-vall bibl.museet.</t>
  </si>
  <si>
    <t>Andlige sjunge koor</t>
  </si>
  <si>
    <t>Lutteman, Gustaf, 1775-1818, 88 sid</t>
  </si>
  <si>
    <t>Anmärkningar vid det af den kongl. psalm-kommitén utgifna förslag till förbättrade kyrko-sånger</t>
  </si>
  <si>
    <t>Holm-Glad, Thorleif, SMF, 16 sid</t>
  </si>
  <si>
    <t>Att leva : Nio andliga sånger [med musik]</t>
  </si>
  <si>
    <t>(andliga sånger?) Borlänge</t>
  </si>
  <si>
    <t>Barn- och ungdomssånger</t>
  </si>
  <si>
    <t>Göteborg, Samuel Norberg tryckeri. 16 sid, 12:o</t>
  </si>
  <si>
    <t>Barna-Sånger</t>
  </si>
  <si>
    <t>Eric Bergquist, Helgelseförbundet</t>
  </si>
  <si>
    <t>Barna-sånger</t>
  </si>
  <si>
    <t>Läsaren &amp; Ur Kjell Grönbergs lista</t>
  </si>
  <si>
    <t>Av Jenny Ronald o. Maj Br. Nordlund, 78 nr (ur 1937 års ps.bok). (har 1944 med 86 sånger)</t>
  </si>
  <si>
    <t>Barnen sjunger psalmer</t>
  </si>
  <si>
    <t>Sv.FA (saknar Frälsningsarmén med samma titel 1944 och SvFA 1932, 139 sidor och 1918, 122 sid. Har 1911, 122 sid !)</t>
  </si>
  <si>
    <t>Frälsningsarmén, 133 sid (Har Sv.FA med samma titel, 1911!)</t>
  </si>
  <si>
    <t>Joelsson, A. G.</t>
  </si>
  <si>
    <t>Barnens morgonandakt - betraktelser för skola och hem i fri anslutning till kyrkans texter (3 vol 1922-1950)</t>
  </si>
  <si>
    <t xml:space="preserve">163 nr, 192 sidor. Tr. i Norrköping. (Har SLEF koralbok &amp; 1880 med 168 sånger tryckt i Gefle) </t>
  </si>
  <si>
    <t>Barnens sångbok</t>
  </si>
  <si>
    <t>Helsingfors, SLEF &amp; Finlands Svenska Söndagsskolförbund (har 1956 års koral)</t>
  </si>
  <si>
    <t>Barnens Sångbok För Hemmet och Söndagsskolan</t>
  </si>
  <si>
    <t>Lina Sandell-Berg. Del III, 78 sid</t>
  </si>
  <si>
    <t>Barn-Sånger af L.S.</t>
  </si>
  <si>
    <t>Andersson, A P II</t>
  </si>
  <si>
    <t>Basunklang. : Andliga sånger till väckelse och uppbyggelse samlade.</t>
  </si>
  <si>
    <t>Samlade af A.A. Chicago : Svenska M.E. bokhandels-fören:s förl. Ny, förbättrad uppl. 76 sid</t>
  </si>
  <si>
    <t>Basun-klangen : sånger vid väckelse-möten</t>
  </si>
  <si>
    <t>Benson P. Seattle Washington, 83 sid</t>
  </si>
  <si>
    <t>Begynnelse-tider af Svenska baptisternas verksamhet på Västkusten</t>
  </si>
  <si>
    <t>191n</t>
  </si>
  <si>
    <t>14 ug</t>
  </si>
  <si>
    <t>Fruntimmers bibelsällskapet i Stockholm komittén </t>
  </si>
  <si>
    <t>Berättelse och redovisning af Fruntimmers Bibel-sällskapets i Stockholm comité, för år 1839.</t>
  </si>
  <si>
    <t>Av L.Pettersson, 14 N:r Tr. i Oskarshamn (bef. 2:a häftet)</t>
  </si>
  <si>
    <t>Bibelsånger jämte Tillämpningssånger</t>
  </si>
  <si>
    <t>Stockholm, 72 sid. Tryckt hos Samuel Rumstedt</t>
  </si>
  <si>
    <t>Bidrag till Evangeliska Brödra-Samfundets Sångbok</t>
  </si>
  <si>
    <t xml:space="preserve">Nordblom, Johan Erik, 1788-1848. Tryckt Zacharis Häggström Sthlm </t>
  </si>
  <si>
    <t>Bihang n:o 3 till Nordbloms sångschola : innehållande i zifferskrift för folkskolor, första cursens sånger, några ur bihanget n:o 2, åtskilliga nya samt några morgon- och aftonpsalmverser att begagnas vid bönestunderna</t>
  </si>
  <si>
    <t>Enligt NPF:s lista</t>
  </si>
  <si>
    <t>Stockholm, tryckt hos Samuel Rumstedt, 1814, 72 sid</t>
  </si>
  <si>
    <t>Bihang till evangeliska brödra-samfundets sångbok</t>
  </si>
  <si>
    <t>Blod och Eld och Flammande Rött</t>
  </si>
  <si>
    <t>andl. sånger av F.G. Hedberg, (1811-1893), Rosenius, Rutström, Lindblom mfl, tryckt hos Hamberg, Söderhamn, 3:e utökade uppl, 29 n:r. 79 sid</t>
  </si>
  <si>
    <t>Blommor på lifwets wäg</t>
  </si>
  <si>
    <t>Av författare Charlotta C. Tibell (1820-1901), 82 sid. tryckt i Sthlm gm IM (Fören. för Inre Missionen bildad 1848).</t>
  </si>
  <si>
    <t>Blommor på väg till Zion</t>
  </si>
  <si>
    <t>Doct. Joh. Philip Fresenii</t>
  </si>
  <si>
    <t>Bote-Sång</t>
  </si>
  <si>
    <t>80 nr. enl. beslut vid konferens av Soc.dem. Broderskapsrörelse (grundad 1929). Urval av bl.a. Sven Johansson. Förord av Åke Zetterberg. (Har häfte med 37 sånger.) De bytte namn 2011 till Tro och solidaritet. (2:a uppl kom 1956)</t>
  </si>
  <si>
    <t>Broderskapssånger</t>
  </si>
  <si>
    <t>Av Malte Öhrnstedt (1832-1896) Mariestad, 25 nr. liten brun bok, kartong. Han tillhörde missionsföreningen där.</t>
  </si>
  <si>
    <t xml:space="preserve">Brudens lovsånger, (på vägen hem till det goda landet) </t>
  </si>
  <si>
    <t>Alvar, Axel och Thure Byström. Kåbes förlag, 14 sid</t>
  </si>
  <si>
    <t>Brödratrions sånger : arrangerade för solo, duett och musikförening</t>
  </si>
  <si>
    <t>Böne- och väckelsesånger</t>
  </si>
  <si>
    <t>Katolska kyrkan, Sthlm:s katolska stifts sångbok, 286 nr. År 1950 och 1986 samma namn på boken då med 815 nr.</t>
  </si>
  <si>
    <t>Cecilia (1950, 1986, har lånad 1902 och egen 2013)</t>
  </si>
  <si>
    <t>640 sid. tryckt hos Palmkvist, Sthlm.</t>
  </si>
  <si>
    <t xml:space="preserve">Choralpsalmboken, 1819 års psalmbok med 4 stämmor </t>
  </si>
  <si>
    <t>121 nr. av kh C.W. Skarstedt (1815-1908) prof. i Lund sedan Kh å Västkusten. (skrev Gbg stifts Herdaminne). Förord av P.Fjellstedt. Tr.Sthlm. 218 sid</t>
  </si>
  <si>
    <t>Christeliga missions-sånger</t>
  </si>
  <si>
    <t>Verk av Salomo Liscow (1640-1689) ur det tyska originalet 1675 då han hade 45 verk med</t>
  </si>
  <si>
    <t>Christelige Frauen-Timmers Andelige Dygde Spegel etc</t>
  </si>
  <si>
    <t>Av J. E. Nyström, (1841-1907) två häften</t>
  </si>
  <si>
    <t>Christliga sånger från forntid till nutid</t>
  </si>
  <si>
    <t>31 nr. Tr. i Åbo på svenska. Okänd författare.</t>
  </si>
  <si>
    <t>Christliga tankar och Sånger för hwarje dag</t>
  </si>
  <si>
    <t>Utgiven  i Chicago</t>
  </si>
  <si>
    <t>Cittran</t>
  </si>
  <si>
    <t>Sångbok med Curt &amp; Rolands samlade sånger, Curt Petersén, Roland Lundgren. Forserum. Borneling, 134 sid</t>
  </si>
  <si>
    <t>Curt &amp; Roland : våra sånger</t>
  </si>
  <si>
    <t>Med bl.a. 32 psalmer av Ahasverus Fritsch, (1629-1701), kansler i Jena. Utgåvor 1734, 1774, 1780, 1792, 1794</t>
  </si>
  <si>
    <t>D. Ahasveri Fritsch Christelige själs dagelige morgon- middagz- och afton-signelse [Christelige själs signelse]</t>
  </si>
  <si>
    <t>Jämt två psalmer av Johannes Gossner (1773 – 1858) Tr. Falun.</t>
  </si>
  <si>
    <t>De sanna christendomen i korta betraktelser på hwarje dag i månaden, jemte böner på hwarje dag i weckan</t>
  </si>
  <si>
    <t>Ej 300 kr</t>
  </si>
  <si>
    <t>Helgelseförbundet, Sten Abrahamsson (har en uppgift om Irene Lennartsson och Ruben Svensson)</t>
  </si>
  <si>
    <t>De sjöngo hans lov :  Emil Gustafson, Eric Bergqvist, Conrad Björkman och K. G. Sjölin</t>
  </si>
  <si>
    <t>Lars Malmbjörk</t>
  </si>
  <si>
    <t>Utgiven för söndagsskolan, ungdomsmötet och hemmet av Svenska ev. missionsförbundet i Amerika. 256 sid. Chicago Ill. Covenant Book Concern (ev även 1920)</t>
  </si>
  <si>
    <t>De ungas sångbok</t>
  </si>
  <si>
    <t>Bokbörsen</t>
  </si>
  <si>
    <t>Jan Carlquist och Nils Rosberg, Origo. Läromedel, 24 sid</t>
  </si>
  <si>
    <t>Den blomstertid nu kommer </t>
  </si>
  <si>
    <t>Ingstroem körserie nr 1-5 [Ingemar Braennstroem]</t>
  </si>
  <si>
    <t>Den kung vi väntar. Guds ängel kom. Den signade dag. Marias  barn. Lys min väg</t>
  </si>
  <si>
    <t>Jemte ett urval sånger af andra författare / samlade och bearbetade med liten tillökning af nya ; utgifna af C. C....q. 244 sid. [Philip Paul]</t>
  </si>
  <si>
    <t>Den ljufwa rösten : en samling af P.P. Bliss, Ira D. Sankeys evangeliska sånger no. 1, no. 2 sjungna vid de stora wäckelsemötena, hållna af Moody och Sankey i Europa och Amerika</t>
  </si>
  <si>
    <t>"Pontoppidans Salmebog" eller "Slotssalmebogen". Erik Pontoppidan d. y. (1698-1764). Med psalmer av Brorson och Kingo m.fl.</t>
  </si>
  <si>
    <t>Den Nye Psalme-Bog</t>
  </si>
  <si>
    <t>Notblad för soloröst med orgel eller piano. Missionsförbundets förlag</t>
  </si>
  <si>
    <t>Den som beder han får</t>
  </si>
  <si>
    <t>Har inte Koral SvKy A4</t>
  </si>
  <si>
    <t>Verbum (Till 1937)</t>
  </si>
  <si>
    <t>Den svenska koralboken, Del II</t>
  </si>
  <si>
    <t>35 nr, SKDB (har 1942 års Första serien)</t>
  </si>
  <si>
    <t>Den svenska mässan</t>
  </si>
  <si>
    <t>Utgiven av L P Esbjörn. Gävle (se äv 1848)</t>
  </si>
  <si>
    <t xml:space="preserve">Den svenska psalmboken 1819 ; Med alla psalmers melodier tryckta i fyrstämmig sifferskrift. Anvisning till bruket av denna psalmbok m.m. </t>
  </si>
  <si>
    <t>Utg av P Pettersson, Örebro, 722 sid. 1856.</t>
  </si>
  <si>
    <t xml:space="preserve">Den Swenska Psalmboken af år 1819 med dess och messans melodier i förenklad zifferskrift, samt en systemtisk tabell öfwer meterklasserna, anwisning till för psalmerna lämpliga bibelspråk, korta underrättelser om Psalmernas och Melodiernas ursrpung och författare mm. </t>
  </si>
  <si>
    <t>Ur Rodney Sjöbergs bok</t>
  </si>
  <si>
    <t>af Bernhard Risberg, 121 sid</t>
  </si>
  <si>
    <t>Den svenska psalmbokens revision : kritiska bidrag med anledning av Psalmbokskommittéens nya förslag till reviderad psalmbok</t>
  </si>
  <si>
    <t>författad af framlidne studeranden Rödén; samt utgifwen, försedd med melodi satt i sifferskrift, äfwensom med upplysande anmärkningar af Abdon., [pseudonym för O. E. Naeslund]. [u.o]</t>
  </si>
  <si>
    <t>Den så kallade Resele-visan</t>
  </si>
  <si>
    <t>Den unge soldatens sångbok</t>
  </si>
  <si>
    <t>Joel Sörenson. Baptisternas (finns ej på ens Libris)</t>
  </si>
  <si>
    <t xml:space="preserve">Det finns en väg </t>
  </si>
  <si>
    <t>Gummesson, 1945. 39 sid</t>
  </si>
  <si>
    <t>Det finns en väg ... : sånger vid evangeliska möten : svenska missionsförbundets församlingar i Stockholm med omnejd</t>
  </si>
  <si>
    <t>Av Axel O. Schager (se 1905).</t>
  </si>
  <si>
    <t>Det fördolda livet</t>
  </si>
  <si>
    <t>A[ugust] Andersson (inget samfund) (”Hästaugust”) 97 nr, liten bok på 160 sid. Bef. 1886.Tr. i Karlshamn. Ny uppl. 1896 med 222 nr. (Har 1885 och 18909</t>
  </si>
  <si>
    <t>1864, 1888, 1890, 1896</t>
  </si>
  <si>
    <t>Bo Setterlind</t>
  </si>
  <si>
    <t>Det klara glädjebud : psalmer, hymner och sånger</t>
  </si>
  <si>
    <t>Wulff, Fr samt Nodermann. Lund, Sydsvenska Bok- och musikförlaget. 1915. 8:o. (4),+ 51,+ (1) s. Häftad</t>
  </si>
  <si>
    <t>Det senast (1914) reviderade psalmboksförslaget. Kritiska betraktelser. Samt: NODERMANN, Preben. En grundprincip för en praktiskt brukbar psalm- och koralbok</t>
  </si>
  <si>
    <t>Avstår 90 kr</t>
  </si>
  <si>
    <t>Antikvariat.net</t>
  </si>
  <si>
    <t>Finns digitalt på KB 121 Mb. Laurentsson 64 sid</t>
  </si>
  <si>
    <t>Een liten song-book til at bruka j kyrkionne</t>
  </si>
  <si>
    <t>Jakob Byström (även wikipedia)</t>
  </si>
  <si>
    <t>En frikyrklig banbrytare eller F. O. Nilssons lif och verksamhet</t>
  </si>
  <si>
    <t>av Johan Jacob Rambach (1693-1735) öfvers. från I:a orig. uppl. af E.G.D. [Erik Gustaf Daniel] Lindegren. Varberg</t>
  </si>
  <si>
    <t>En liten psalmbok för barn ; jämte några sånger, närmast afsedda för den mognare ungdomen, af utgifvaren</t>
  </si>
  <si>
    <t>23 sånger arrangerade för strängband av Tom Bergman … SLEF, Finland, 24 sid</t>
  </si>
  <si>
    <t>En liten stund med Jesus 4</t>
  </si>
  <si>
    <t>Battle Creek, Mich: Sjunde-dags advent tryckeri fören</t>
  </si>
  <si>
    <t>En samling af andeliga sånger för dem, som hålla Guds bud och hafva Jesu tro</t>
  </si>
  <si>
    <t>Stockholm : J. M. Erikson, 1885, 48 sid</t>
  </si>
  <si>
    <t>En samling evangeliska sånger till begagnande vid bön- och väckelsemöten</t>
  </si>
  <si>
    <t>Imprimatur, Nils Swartz. Skara, 8 sid</t>
  </si>
  <si>
    <t>Enfaldiga sånger öfwer wigtiga ämnen</t>
  </si>
  <si>
    <t>Carl Friedrich Kjellerstedt (1749-1820). Förekom samtryck med CJ Brags Prof-Psalmer Af en Evangelii Predikant …</t>
  </si>
  <si>
    <t>Enfaldiga Sånger, öfwer wigtiga ämnen</t>
  </si>
  <si>
    <t>Hakon Långström. Åkersberga,  Temamet, 24 sid. (2:a utökade uppl)</t>
  </si>
  <si>
    <t>Ett folk på väg till himlen</t>
  </si>
  <si>
    <t>Utg. af Brödraförsamlingen</t>
  </si>
  <si>
    <t>Evangelii Basun</t>
  </si>
  <si>
    <r>
      <t xml:space="preserve">Utgifna af E. Aug[ust] Skogsbergh och A[ndrew] L. Skoog </t>
    </r>
    <r>
      <rPr>
        <i/>
        <sz val="10"/>
        <color rgb="FF333300"/>
        <rFont val="Verdana"/>
        <family val="2"/>
      </rPr>
      <t>(melodipsalmbok)</t>
    </r>
    <r>
      <rPr>
        <sz val="10"/>
        <color rgb="FF333300"/>
        <rFont val="Verdana"/>
        <family val="2"/>
      </rPr>
      <t>(Nr 1 1880, Nr 2 1883) (har norsk utgåva)</t>
    </r>
  </si>
  <si>
    <t>Evangelii basun : andliga sånger (Granskad och tillökt uppl.)</t>
  </si>
  <si>
    <t>Av doc. Henning Wendel, (1853-1907), finsk språkforskare, 20 nr. Tryckt i Örebro.</t>
  </si>
  <si>
    <t>Evangeliska sånger</t>
  </si>
  <si>
    <t>Från Kristianstad</t>
  </si>
  <si>
    <t>Theofil Engström</t>
  </si>
  <si>
    <t>På svenska och norska, 39 nr. tryckt i Washington</t>
  </si>
  <si>
    <t>Samlade och utg. av H. Nordlund. Westerberg, 16 sid. (Har Fribap 1937)</t>
  </si>
  <si>
    <t>Evangeliska toner (1941)</t>
  </si>
  <si>
    <t>Evangeliska väckelsesånger</t>
  </si>
  <si>
    <t>Tryckt i Minnepolis, Minneapolis veckoblads Pub. Co. (Har 1894 tryckt i Kristiania)</t>
  </si>
  <si>
    <t>Fadersrösten ; väckelse- och lofsånger (3:e tillökta uppl)</t>
  </si>
  <si>
    <t>Frälsningsarméns Handelsdepartement (har 14:e 1933, 15:e 1920, 26:e 1942)</t>
  </si>
  <si>
    <t>Favoritsånger med musik, 20:e saml</t>
  </si>
  <si>
    <t>Elias Hane (tryckt i Nyköping)</t>
  </si>
  <si>
    <t>Favoritsånger ur Grundtoner</t>
  </si>
  <si>
    <t>Hoofs dräng Arfvid Zackrisson (1790-1880), "Arve i Sunnerbo". Utgåva till sina möten</t>
  </si>
  <si>
    <t>Fem Andeliga sånger av en Ordets wän</t>
  </si>
  <si>
    <t>(Ev tryckt eller använd i Amerika) 109 sid</t>
  </si>
  <si>
    <t>Femtio andeliga sånger</t>
  </si>
  <si>
    <t>Frälsningsarmén troligen. (Finns moderna tryck med samma titel.)</t>
  </si>
  <si>
    <t>Festmusik</t>
  </si>
  <si>
    <t>Före 1924</t>
  </si>
  <si>
    <t>Ur FA:s ungdomssånger 1924</t>
  </si>
  <si>
    <t>Inger Selander, [594]-611 sid, musiknoter</t>
  </si>
  <si>
    <t>Finns det spår av feministteologi i Den svenska psalmboken 1986?</t>
  </si>
  <si>
    <t>Samlade av Olof Andersson (275 melodier)</t>
  </si>
  <si>
    <t>Folkliga svenska koralmelodier från Gammalsvenskby och Estland</t>
  </si>
  <si>
    <t>1945 och 2003</t>
  </si>
  <si>
    <t>Har inte Koral SvKy</t>
  </si>
  <si>
    <t>Anjou N.E. Fritzes bok. 256 sid. (Har Folkskolans Koral-Psalmbok med Evangeliebok 1898)</t>
  </si>
  <si>
    <t xml:space="preserve">Folkskolans koralbok eller Hæffnerska koralboken i sammandrag. </t>
  </si>
  <si>
    <t>Bara i sifferskrift efter Chevéska metoden. C W K Gleerups förlag. Fr Berglings Boktryckeri och Stilgjuteri, Lund, 114 sid. (Lånat utan text, 96 sid)</t>
  </si>
  <si>
    <t>Folkskolans koralbok med text : innehållande alla Svenska psalmbokens koraler i sifferskrift efter Chevéska metoden, samt derjemte ett supplement af några andra omtyckta koralmelodier och ett utdrag af Svenska messan</t>
  </si>
  <si>
    <t>Johan Dillner. Uppsala</t>
  </si>
  <si>
    <t>Fragmentarisk Granskning i nummerföljd af en del Psalmer i Kyrkopsalmboken och den af D:rne Th-r och W-n utgifna, öfwersedda deraf, jemte några omarbetningar och förslag till rättelser och förbättringar</t>
  </si>
  <si>
    <t>Örebromissionen, 32 sid</t>
  </si>
  <si>
    <t>Framtiden tillhör oss [Musiktryck] : konferenssånger 1984</t>
  </si>
  <si>
    <t>Framåt</t>
  </si>
  <si>
    <t>Urval ur den svensk-amerikanska sångboken Fridsröster. Örebro, 16:o. (finns även 1930, 77 sid)</t>
  </si>
  <si>
    <t>Fridsröster ; Sånger för evangeliska möten</t>
  </si>
  <si>
    <t xml:space="preserve">Stockholm 1909. 16:o. (FH har defekt 86 sid. Utan försättsblad, kan vara denna) </t>
  </si>
  <si>
    <t>Fridsröster ; För gudstjänstbruk</t>
  </si>
  <si>
    <t>Utg. av J. E. Grönlund, Örebro, Lindhska boktryck, 1921, 32 sid. 8:o</t>
  </si>
  <si>
    <t>Fridsröster till frälsta och ofrälsta syndare</t>
  </si>
  <si>
    <t>Wallins förlag, 256 sid (Har musik till… 1887)</t>
  </si>
  <si>
    <t>Frids-sånger</t>
  </si>
  <si>
    <t>Anderson, Betzey Henrietta. 192 sid</t>
  </si>
  <si>
    <t>Fridstoner : sånger sjungna vid väckelsemöten i Sverige, Ryssland och Amerika af Betzey Henrietta Anderson</t>
  </si>
  <si>
    <t>Frälsningsarméns Favoritmusik (9:o häften)</t>
  </si>
  <si>
    <t>före 1957</t>
  </si>
  <si>
    <t>Frälsningsarméns Favoritsånger (flera samlingar)</t>
  </si>
  <si>
    <t>44 nr. tryckt i England översatt av Fr. Engelke (1883 kom ny upplaga)</t>
  </si>
  <si>
    <t>Frälsningsarmens sångbok</t>
  </si>
  <si>
    <t>Byte av namn från 1884 ”Stridssånger” med trevligt förord av W. Booth (1829-1912). Bef. 1917 med 448 n:r.</t>
  </si>
  <si>
    <t>Kjellgren, Gustav, 151 sid. Göteborgs universitet. (avhandling?)</t>
  </si>
  <si>
    <t>Frälsningsarméns sångbok - Studie i FA:s sångbok, första häftet 1882</t>
  </si>
  <si>
    <t>Frälsningsarmén (har Melodipsalmbok 1990, Anna Hannevik, kommendör och Sture Petersson musikredigering)</t>
  </si>
  <si>
    <t>Frälsningsarméns Sångboken</t>
  </si>
  <si>
    <t>Frälsningsarmén, Finland (ny uppl)</t>
  </si>
  <si>
    <t>Frälsningsarméns Ungdomssångbok 1958</t>
  </si>
  <si>
    <t>Frälsningsarmén (har Ungdomssånger 1910, 1924 och 1936)</t>
  </si>
  <si>
    <t>Frälsningsarméns Ungdomssångbok 1961 : sånger för söndagsskola, barn-, scout- och ungdomsmöten</t>
  </si>
  <si>
    <t>Frälsningsarmén (har 1921 &amp; 1941)</t>
  </si>
  <si>
    <t>Frälsningssoldatens strängaspel, 2 vol</t>
  </si>
  <si>
    <t>1901-1912</t>
  </si>
  <si>
    <t>Evangeliipress, ÖM (har 1952 från ÖM, saknar nytryck 1954 från ÖM 32 sid &amp; 1970 ÖM 31 sid)</t>
  </si>
  <si>
    <t>Frälsningssånger 1959 (ny uppl)</t>
  </si>
  <si>
    <t>Manne Zettergren (1896-1961)</t>
  </si>
  <si>
    <t>Frälsningssånger vid väckelsemöten</t>
  </si>
  <si>
    <t>Evangeliipress, ÖM (har FA:s)</t>
  </si>
  <si>
    <t>Frälsningstoner</t>
  </si>
  <si>
    <t>Frälsningsarmén (finns 45 häften, saknar 25-34, )</t>
  </si>
  <si>
    <t>Frälsningstoner (har 1-12, 13-24, 35-44)</t>
  </si>
  <si>
    <t>Finska Sjömansmissionssällskapet (7:e uppl 1920)</t>
  </si>
  <si>
    <t>Främlingssånger, Psalmer och Sånger för Sjömän och Emigranter</t>
  </si>
  <si>
    <t>dels samlade, dels omarbetade, dels författade. Särskildt afsedda för guitarrspelare. Gustaf Falk</t>
  </si>
  <si>
    <t xml:space="preserve">Fröjdeljud : Andliga sånger </t>
  </si>
  <si>
    <t>Utgiven av P Pettersson Örebro (Har 1851, men inte 1846, 1860, 1863)</t>
  </si>
  <si>
    <t>Fullständigt psalmodikon. Diskantstämman. Efter Dillner</t>
  </si>
  <si>
    <t>Österberg, A. Stockholm : A. L. Normans förlagsexp. i komm, 151 sid &amp; 1 tab</t>
  </si>
  <si>
    <t>Fyrstämmig sifferkoralbok grundad på notsystemet</t>
  </si>
  <si>
    <t>Landins förlag. Gävle</t>
  </si>
  <si>
    <t>Fyrstämmig Siffernotbok (troligen annan titel)</t>
  </si>
  <si>
    <t>Chicago, Ill. : Engberg &amp; Holmbergs förl. (Har textupplagan med 743 sånger från 1881)</t>
  </si>
  <si>
    <t>Fyrstämmiga melodier till Hemlandssånger : Ahnfelts sånger och Pilgrimssånger jemte fullständig text</t>
  </si>
  <si>
    <t>FH har! Sifferskrift. Med förord av P Pettersson. Tryckt hos Lindhs Boktryckeri, Örebro. Med anvisningar till 1695 års melodier.</t>
  </si>
  <si>
    <t>Fyrstämmigt och förenkladt Pssalmodikon ; Melodierna till den allmänna Svenska Psalmboken och Messan</t>
  </si>
  <si>
    <t>Frälsningsarmén, 127 sid</t>
  </si>
  <si>
    <t>Fältssånger</t>
  </si>
  <si>
    <t>Sammanställd av fältpastor Göte Kronvall</t>
  </si>
  <si>
    <t>Fältsångboken - Till svenska soldaters tjänst och glädje</t>
  </si>
  <si>
    <t>Helgelseförbundet (Har ÖM:s 1940 och Libris och ÖM:s Sånger För tält…)</t>
  </si>
  <si>
    <t>För tält och kyrka</t>
  </si>
  <si>
    <t>Har inte Psalmhäfte</t>
  </si>
  <si>
    <t>ÖM, ett urval ur ”Andliga sånger”,  (se även Sånger för tält och kyrka. Saknar HF:s 1941), 96 sid</t>
  </si>
  <si>
    <t>För tält och kyrka (1949) : Sånger för evangeliska möten</t>
  </si>
  <si>
    <t>Helgelseförbundets sångbok gm Erik Mauritz Bergquist (1855-1906) (Onkel Eric eller Eric) fotograf i Örebro. 1:a saml. Bara 20-tal n:r. Senare antogs sångboksnamnet "Förbundstoner".</t>
  </si>
  <si>
    <t>Förbundssånger</t>
  </si>
  <si>
    <t>Av Emil Gustafsson, tidigare som ”Förbunds- och hjärtesånger”</t>
  </si>
  <si>
    <t>Eric Mauritz Bergquist</t>
  </si>
  <si>
    <t xml:space="preserve">Förbundssånger (15 upplagor till 1903) </t>
  </si>
  <si>
    <t>Libris (1899)</t>
  </si>
  <si>
    <t>Förbundssånger 1903 (15:e uppl) + Hjärtesånger 1907 av E. G-n</t>
  </si>
  <si>
    <t>Maj-Britt</t>
  </si>
  <si>
    <t>Förbundssånger Tillägg : Nya förbundssånger</t>
  </si>
  <si>
    <t>Helgelseförbundet, Ny. 335 n:r 609 sid. 45 år efter förra sångboken (dvs 1911) se 1919. Har 1957 med fler sånger</t>
  </si>
  <si>
    <t>Finlands Svenska Adventkyrka (168 sånger &amp; psalmer)</t>
  </si>
  <si>
    <t>Församlingen sjunger</t>
  </si>
  <si>
    <t>Erik Nyström, Baptisterna med 533 nr. utgivare en kommitté med Per Palmqvist (1818-1887), E. Nyström m fl. Fick svagt mottagande.</t>
  </si>
  <si>
    <t>Församlings-Sångbok 1878</t>
  </si>
  <si>
    <t>Justitiekansler Liliestråle (Bröms), Joachim Wilhelm (1721-1807). Strengnäs</t>
  </si>
  <si>
    <t>Försök til nya Kyrko-psalmer af J. W. L.</t>
  </si>
  <si>
    <t>Alard, Anders Frerdrik (kan ev vara en psalmbok)</t>
  </si>
  <si>
    <t>Försök till det enklaste och ändock med Kongl. : Musikal. Akademiens underwisning hufwudsakligen öfwerensstämmande psalmodikon, innehållande sättet att bibringa den större allmänheten begrepp om de parallela dur-och moll. tonarterne</t>
  </si>
  <si>
    <t>Skara. Utgiven med anledning av att domkapitlet i Skara stift beslutat att inga klockare kunde anställas i stiftets församlingar om de inte hade betyg om skicklighet i koralsång. 48 sid</t>
  </si>
  <si>
    <t>Försök till lärobok för begynnare i choral-sång. Jämte sammandrag af herr hof-capellmästaren Hæffners melodi- och class-register öfver nya svenska psalmboken</t>
  </si>
  <si>
    <t>Örebro (finns äv 1909 och 1916)</t>
  </si>
  <si>
    <t>Gamla och nya segersånger : Utg. till församlingens tjänst vid bön- och väckelsemöten</t>
  </si>
  <si>
    <t>Saml. och utg. av L.P. [Levi Petrus.] Örebro (finns äv 1914 och 1916)</t>
  </si>
  <si>
    <t>Gamla och nya segersånger avsedda för kvällsmöten</t>
  </si>
  <si>
    <t>Alf Härdelin</t>
  </si>
  <si>
    <t>Gloria: 160 tidegärdshymner med musik</t>
  </si>
  <si>
    <t>Reinhold, R R, Södertälje</t>
  </si>
  <si>
    <t>Glädje-sånger på sions-vägen. Samlade, översatta och utgivna</t>
  </si>
  <si>
    <t>130 nr. utg. av Hans Edler efter 5 TV-program. Många sånger är traditionella väckelsesånger.</t>
  </si>
  <si>
    <t>Gopspel-sånger</t>
  </si>
  <si>
    <t>Elias Hane (1868-1932), 110 nr. Tillhörde Baptistkyrkan i Västerås.</t>
  </si>
  <si>
    <t>Grundtoner I</t>
  </si>
  <si>
    <t>Elias Hane (Finns sambundna volymer 1910)</t>
  </si>
  <si>
    <t>Grundtoner II ; Frälsningssånger</t>
  </si>
  <si>
    <t>Ida Granqvist, EFS, med förord av C.D. af Wirsén (har Mot seger)</t>
  </si>
  <si>
    <t>Gud vill det : Missionssånger</t>
  </si>
  <si>
    <t>Prästen i Hedemora Ericus Laurentii Norenius (1635-1696.) Wästeråhs</t>
  </si>
  <si>
    <t>Gudfruchtigheetz öfning, uthi christelige och upbyggelige sånger om Jesu Christi lijdande ; uthaf tyskan förswenskat aff Erico Norenio</t>
  </si>
  <si>
    <t>Östra Smålands missionsförening, 715 nr. har flera av Fr. Engelkes sånger (har 2:a uppl 1959 med 750 nr)</t>
  </si>
  <si>
    <t>Guds lov 1931 : Sångbok för enskilt och offentligt bruk</t>
  </si>
  <si>
    <t>Guds lov 1935</t>
  </si>
  <si>
    <t>Guitarrsånger</t>
  </si>
  <si>
    <t>Stiftssamfälligheten i Göteborgs stift, 180 sid</t>
  </si>
  <si>
    <t>Göteborgs stifts sånghäfte</t>
  </si>
  <si>
    <t>Haeffners första koralböcker</t>
  </si>
  <si>
    <t>Bob Hansson ISBN 91-46-21080-6. Psalmer? Wahlström &amp; Widstrand, 103 sid (har inte ny utgåva 2006)</t>
  </si>
  <si>
    <t>Halleluja liksom</t>
  </si>
  <si>
    <t>Utgifwen af E.N. sign. för Eric Norelius, 62 sid. Chicago (För psalmodikon. Har utdrag.)</t>
  </si>
  <si>
    <t>Handbok för söndags-skolan : med passande psalmer och sånger</t>
  </si>
  <si>
    <t>Rodén Nils, 316 sid. EFS. ISSN: 99-1589361-2 i serien Trogna i tjänsten</t>
  </si>
  <si>
    <t>Hans Jacob Lundborg : en pil på Herrens båge</t>
  </si>
  <si>
    <t xml:space="preserve">V.Ämtervik </t>
  </si>
  <si>
    <t>W. E. [Viktor Ek], Göteborg, J Antonson</t>
  </si>
  <si>
    <t>Harpoklang ; Andeliga sånger med ledning vid ackompagnement å guitarr, orgel och piano, samlade och utgifne af W. E.</t>
  </si>
  <si>
    <t>Runeberg.org</t>
  </si>
  <si>
    <t>af N.F. Kristinehamn</t>
  </si>
  <si>
    <t xml:space="preserve">Harpoklangen : Nya sånger </t>
  </si>
  <si>
    <t>Samlade och utgifna sånger af J. F. T[ori]n (1853-1914). (Saknar 1886 i 32:o utg i Sthlm hos D. Lund samt Gefle, Ahlström &amp; Cederberg 1887.)</t>
  </si>
  <si>
    <t>Harpospel på vägen till det himmelska Zion (Har 3:e tillökta och förbättrade upplagan 1888)</t>
  </si>
  <si>
    <t>Eksjö (har dito från CG Östling) (Har inte 2:a uppl kom 1891, 3:e uppl 1900.)</t>
  </si>
  <si>
    <t>Harposånger : Andeliga sånger, dels författade dels samlade af Fredrik Blomqwist</t>
  </si>
  <si>
    <t>Thomasson, Pehr, 1818-1883, 70 sid</t>
  </si>
  <si>
    <t>Harpotoner</t>
  </si>
  <si>
    <t>”Guds barns uppmuntringar under hemfärden till Zion” av målerimäst. Per August Ohlsson, (1835- ) Askersund, 61 nr varav nr 20 med 36 verser. Tryckt Lundbergs Nyköping. Liten bok 6,5x9,5 cm i kartong 112 sid. 2:a saml Örebro 1866 i 16:o.</t>
  </si>
  <si>
    <t>Saml. och utg. af P. A. O-n. Örebro (3:e)</t>
  </si>
  <si>
    <t>Harpotoner ; Andeliga sånger</t>
  </si>
  <si>
    <t>Tryckt i Helsingfors</t>
  </si>
  <si>
    <t>Harpotoner ; Sånger till Guds församlings bruk</t>
  </si>
  <si>
    <t>Libris (2002)</t>
  </si>
  <si>
    <t>Urval och översättning av Per Harling, 240 sid, (237 sid 2003) 282 gram</t>
  </si>
  <si>
    <t>Hela världen sjunger : sånger från den världsvida kyrkan /</t>
  </si>
  <si>
    <t>Har inte Musiktryck </t>
  </si>
  <si>
    <t>(har häfte 1 och 4)</t>
  </si>
  <si>
    <t>Helgad åt Herren häfte 2-3</t>
  </si>
  <si>
    <t>Av lagman Jonas Rothof översatt från en utgivning 1726. Sångbok i "hallepietismens" anda. Gavs ut av änkan, första gången i Reval. (har senare sambindning)</t>
  </si>
  <si>
    <t>Helgonens grönskande ben uti graven</t>
  </si>
  <si>
    <t>Libris (1860)</t>
  </si>
  <si>
    <t>Samlade och utgifne af Swenska Luth. Tryckföreningen. Okänt om koppling till Augustanasynoden. (ej 1892 års bok)</t>
  </si>
  <si>
    <t>Hemlands Sånger (1860)</t>
  </si>
  <si>
    <t>Flera förf  (har 1879, 1881, 1882, 1892)</t>
  </si>
  <si>
    <t>Av barnmorskan Charlotta.W. Wester, (1834-1887), Örebro och avled där på fattighus.</t>
  </si>
  <si>
    <t>Hemlandstoner</t>
  </si>
  <si>
    <t>Av Bernhard Wadström, (1831-1918).</t>
  </si>
  <si>
    <t>Svenska frälsningsarmén. Börje Lundgren, Lisbeth Larsson (har titeln av annan)</t>
  </si>
  <si>
    <t>Backlund, Jakob Reinhold, 1891-1996</t>
  </si>
  <si>
    <t>Hemlandstoner : andra samlingen : nya sånger till gamla toner</t>
  </si>
  <si>
    <t>Av Fr. P. Ohldin, (1864-1906), 89 n:r, tryckt i Borås.- söks -</t>
  </si>
  <si>
    <t>Herde-Rösten</t>
  </si>
  <si>
    <t>Redigerad av Hedegård, Oskar David Leonard (troligen = SvAll)</t>
  </si>
  <si>
    <t>Herde-Rösten 1892</t>
  </si>
  <si>
    <t>Samlade af A. Davis. Minneapolis</t>
  </si>
  <si>
    <t>Herde-Rösten 1892 en samling af kärnfriska och lifliga sånger : egnade för väckelse och uppbyggning</t>
  </si>
  <si>
    <t>[utgifna] av A. Anderson och W.S. Nickle. Chicago, Ill. : Svenska bokhandels fören:s förl. 1893 190 sid eller utgåva med 64 sid!</t>
  </si>
  <si>
    <t>Herde-stämman : sånger för söndagsskolan, bönmötet och hemmet</t>
  </si>
  <si>
    <t>Frostenson, Anders. Klockrike, Noteria, 1992</t>
  </si>
  <si>
    <t>Himlen håller andan : tjugoen psalmer och visor till texter av Anders Frostenson</t>
  </si>
  <si>
    <t>Hakon Långström. Åkersberga, Temamet, 46 sid. (3:e utökade uppl)</t>
  </si>
  <si>
    <t>Himlen väntar herrens trogna</t>
  </si>
  <si>
    <t>Utarb. af L. J. Bergström, 32 sid. Södertelge</t>
  </si>
  <si>
    <t>Hjelpreda vid andlig sång : afsedd som bihang till de mest använda sångböcker, såsom Psalmisten, Barnens sångbok, T. Truvés sånger, Lammets lof, Sabbatsklockan, m.fl.</t>
  </si>
  <si>
    <t>Årjäng : Svanqvist, 1952 har 53 sid</t>
  </si>
  <si>
    <t>Hjärtats nyckel heter sång : Sånger för kristen allsång</t>
  </si>
  <si>
    <t>1949 &amp; 1952</t>
  </si>
  <si>
    <t>Frams Förlag, Wasa (5:e uppl)</t>
  </si>
  <si>
    <t>Hoppets Härs Sångbok</t>
  </si>
  <si>
    <t>före 1922</t>
  </si>
  <si>
    <t>10 nr. ljust häfte, Örebromissionen.</t>
  </si>
  <si>
    <t>Hurra, Hurra, sångbok för barn</t>
  </si>
  <si>
    <t>Har inte Koralpsalm-bok</t>
  </si>
  <si>
    <t>Jesu Kristi Kyrka av Sista Dagars Heliga. (Mormonerna). (Har 1984, 292 sånger)</t>
  </si>
  <si>
    <t>Frälsningsarmén. Sångpotpurri, 86 sånger, 64 sid. Anefelt Paul</t>
  </si>
  <si>
    <t xml:space="preserve">Härliga land : Sångpotpurri samt 86 sånger med melodistämmor och ackordbeteckningar </t>
  </si>
  <si>
    <t>I helgedom och hem : psalmer och sånger</t>
  </si>
  <si>
    <t xml:space="preserve">Ur Psalmtonen (Karlfeldts) </t>
  </si>
  <si>
    <t>Utg. av Lunds kristliga studentförbunds söndagsskolekommitté</t>
  </si>
  <si>
    <t>I ungdomens vår : Sångbok för söndagsskolor och ungdomsföreningar</t>
  </si>
  <si>
    <t>Inger Selander, Sampsalm</t>
  </si>
  <si>
    <t>Index över den kristna församlingssången i Sverige</t>
  </si>
  <si>
    <t>Johan Dillner (1785-1862). Tryckt i Helsingfors</t>
  </si>
  <si>
    <t>Inledning till melodierna för Svenska kyrkans psalmer, noterade med siffror</t>
  </si>
  <si>
    <t>Allan Thybell, 178 sid. Libris, Örebro (ny utgåva 2009)</t>
  </si>
  <si>
    <t>Jag har hört om en stad : en bok om Lydia Lithell</t>
  </si>
  <si>
    <t>Bara en sång</t>
  </si>
  <si>
    <t xml:space="preserve">Jag har hört om en stad… </t>
  </si>
  <si>
    <t>Filadelfia. Göran Stenlund (har nr 1 och 3)</t>
  </si>
  <si>
    <t>Jag sjunger var jag går, 2 (nr 10-22 = 13 sånger)</t>
  </si>
  <si>
    <t>Bearbetning Torsten Nilsson. D. 1, advents- och jultiden. Västerås, Norberg Cop. 39 sid, 2 vol</t>
  </si>
  <si>
    <t>Jag vill höja till Gud min sång : koralsatser för kyrkliga barn- och ungdomskörer</t>
  </si>
  <si>
    <t>K.M. Söderman</t>
  </si>
  <si>
    <t>Jerusalems lof</t>
  </si>
  <si>
    <t>K M S-n [K.M. Söderman]</t>
  </si>
  <si>
    <t>Jerusalems lov (1:a &amp; 2:a uppl)</t>
  </si>
  <si>
    <t>Andliga sånger sjungna och samlade av Einar Waermö</t>
  </si>
  <si>
    <t>Jesus Min Herde</t>
  </si>
  <si>
    <t>Utgivna av Walter Eixon och Sam Gullberg (har nr 1-117 inbundna)</t>
  </si>
  <si>
    <t>Jubel- och Hjärtetoner, Häfte 04 ; Speciella strängmusiksånger och solosånger (nr 84-136)</t>
  </si>
  <si>
    <t>Utgivna av Walter Eixon och Sam Gullberg</t>
  </si>
  <si>
    <t>Jubel- och Hjärtetoner, Häfte 08 ; Speciella strängmusiksånger och solosånger (nr 215-229)</t>
  </si>
  <si>
    <t>Jubel- och Hjärtetoner, Häfte 10 ; Speciella strängmusiksånger och solosånger (nr 243-252)</t>
  </si>
  <si>
    <t>Jubel- och Hjärtetoner, Häfte 12 ; Speciella strängmusiksånger och solosånger (nr x-x)</t>
  </si>
  <si>
    <t>Jubel- och Hjärtetoner, Häfte 14 ; Andliga sånger (nr 390-398)</t>
  </si>
  <si>
    <t>Jubel- och Hjärtetoner, Häfte 16 ; Andliga sånger (nr 411-420)</t>
  </si>
  <si>
    <t>Tjader, Richard, R.T.R. 1869-1916, (har inte 1898)</t>
  </si>
  <si>
    <t>Jubelklangen</t>
  </si>
  <si>
    <t>Kjellström, Claes Robert, 1865-. Jönköping. Richard. 64 sid</t>
  </si>
  <si>
    <t>Jubelklangen : Valda sånger</t>
  </si>
  <si>
    <t>Saml. och utg av Swänson o John Dahlberg. ÖM:s (finns två till med samma titel. Skoog/Hultman)</t>
  </si>
  <si>
    <t>Jubelklangen : Sånger för väckelse- och uppbyggelsemöten:</t>
  </si>
  <si>
    <t>Tjader, Richard, R.T.R. 1869-1916, 16 sid. 2:a tillökta uppl (ny uppl 1905)</t>
  </si>
  <si>
    <t>Jubelklangen. I</t>
  </si>
  <si>
    <t>David Media. Petersson, Lars [Musiktryck] 199 sånger för lovsång och tillbedjan ISBN 91-972030-1-7 (finns ev även 1999)</t>
  </si>
  <si>
    <t>Jubla i Herren 1 - Stora lovsångsboken</t>
  </si>
  <si>
    <t>David Media. Petersson, Lars [Musiktryck] 217 sånger för lovsång och tillbedjan ISBN 91-971409-1-0</t>
  </si>
  <si>
    <t>Jubla i Herren 2 - Stora lovsångsboken</t>
  </si>
  <si>
    <t>David Media. Petersson, Lars [Musiktryck] 216 sånger för lovsång och tillbedjan, 220 sid. ISBN 91-971409-6-1</t>
  </si>
  <si>
    <t>Jubla i Herren 3 - Stora lovsångsboken</t>
  </si>
  <si>
    <t>David Media. Petersson, Lars [Musiktryck] 199 sånger för lovsång och tillbedjan, 220 sid. ISBN 978-91-977052-0-2</t>
  </si>
  <si>
    <t>Jubla i Herren 4 - Stora lovsångsboken</t>
  </si>
  <si>
    <t>Har inte Koralhäfte</t>
  </si>
  <si>
    <t>Musik: Jörgen Larsson ; text: Curt Olofsson, 15 sid</t>
  </si>
  <si>
    <t>Jubla inför Herren : tolv sånger av Ansgariikapellet Jönköping</t>
  </si>
  <si>
    <t>1994 ev</t>
  </si>
  <si>
    <t xml:space="preserve">Har inte Musiktryck </t>
  </si>
  <si>
    <t>Andersson, Folke, Tranås, 10 sid. 15 sånger med text och melodi</t>
  </si>
  <si>
    <t>Jubla och sjung 2</t>
  </si>
  <si>
    <t>29 sånger. Frälsningsarmén. Sångsamling</t>
  </si>
  <si>
    <t>Julsånger</t>
  </si>
  <si>
    <t>Tidskrift (!) Svenska missionsförbundets juniorer. Vara</t>
  </si>
  <si>
    <t>Juniortoner</t>
  </si>
  <si>
    <t>De Ungas Förbund (DUF), EFS. (Har Musik till 1943 1:a, har inte 1950 2:a)</t>
  </si>
  <si>
    <t>Juniortoner 1943</t>
  </si>
  <si>
    <t>De Ungas förbund (DUF), 56 sid. (Har Musik till 1943 1:a)</t>
  </si>
  <si>
    <t>Juniortoner 1945 - Sångbok för juniorer</t>
  </si>
  <si>
    <t>De Ungas Förbund (DUF), EFS. 5:e uppl. 85 nr. (Har Musik till 1943 1:a)</t>
  </si>
  <si>
    <t>Juniortoner 1950</t>
  </si>
  <si>
    <t>338 nr (278 andl.). 150 sid</t>
  </si>
  <si>
    <t>Jönköpings Kristliga Folkhögskolas Sångrepertoar</t>
  </si>
  <si>
    <t>36 nr. tryckt hos Evangeliipress, Örebro</t>
  </si>
  <si>
    <t>Kamp- och Pilgrimssånger</t>
  </si>
  <si>
    <t>FA:s (har Kampanjteamets 1961), 91 sid</t>
  </si>
  <si>
    <t>Joël Blomqvist. Författarens förlag</t>
  </si>
  <si>
    <t>Klangårstoner - Sånger för väckelsemöten</t>
  </si>
  <si>
    <t>Har inte Musikhäfte</t>
  </si>
  <si>
    <t>Sv Eduards Musikförlag (har 1-6 &amp; 9)</t>
  </si>
  <si>
    <t>Klockor klämta, Häfte 7 (= 9 sånger)</t>
  </si>
  <si>
    <t>Klockor klämta, Häfte 8 (= 11 sånger)</t>
  </si>
  <si>
    <t>EFS, 100 nr. häfte, utk. i 13 uppl.</t>
  </si>
  <si>
    <t>Kom 1905 ; Ungdoms- och väckelsesånger</t>
  </si>
  <si>
    <t>(Litet sånghäfte) (Gavs ut 13 upplagor till 1930)</t>
  </si>
  <si>
    <t>Kom 1919</t>
  </si>
  <si>
    <t>Text &amp; Musik Gösta Halldén. Notblad. För soloröst med piano. Missionsförbundets förlag</t>
  </si>
  <si>
    <t>Kom blott i tro</t>
  </si>
  <si>
    <t>Text &amp; Musik Gunnar Petersén. Notblad. För soloröst med piano. Missionsförbundets förlag</t>
  </si>
  <si>
    <t>Kom till Gud</t>
  </si>
  <si>
    <t>Härnösand, Nya pappersh, 43 sid. (Finns samma titel 1926)</t>
  </si>
  <si>
    <t>Saml och utg. av Fr-nk M-ngs och A-x O-v-n. Frank Mangs och Alex Olovson (se äv Frihetsklockan) (Finns samma titel 1925. Har ÖM 1986.)</t>
  </si>
  <si>
    <t>Helgelseförbundet och/eller Filadelfiaförsamlingen, 46 sid (har Bapt/ÖM:s 1986)</t>
  </si>
  <si>
    <t>Utg. av Örebromissionen, 32 sid</t>
  </si>
  <si>
    <t>Konferenssånger : hela evangeliet till hela människan i hela världen</t>
  </si>
  <si>
    <t>Svenska Baptistsamfundet och Örebromissionen, 80 sid</t>
  </si>
  <si>
    <t>Konferenssånger : tillfälligt sånghäfte</t>
  </si>
  <si>
    <t>Ny uppl. efter Jubel-Bibeln. (Även 1852 med 168 sid)</t>
  </si>
  <si>
    <t>Konung Davids Psaltare Med korta Summarier för hwar Psalm och fullkomliga Concordantier</t>
  </si>
  <si>
    <t>Tryckt af Henrich Keiser i Stockholm</t>
  </si>
  <si>
    <t>Konung Davidz Psaltare Effter wanligh Melodie</t>
  </si>
  <si>
    <t>Af Carl Abraham Mankell (har häftat ex 2:a uppl 1848) Stockholm, 94 sid. (Finns även 3:e uppl 1854, 108 sid)</t>
  </si>
  <si>
    <t>Koral-Bok för Folk-Skolor ; eller Den förenklade Psalmodikon</t>
  </si>
  <si>
    <t>Carl Abraham Mankell (har 1865, delad)</t>
  </si>
  <si>
    <t>Sammanställda av Anders Nyberg. Uppsala. Flera språk. 80 sid</t>
  </si>
  <si>
    <t>Korall : 60 körallsånger</t>
  </si>
  <si>
    <t>Harald Göransson. Gidlunds Bokförlag, Hedemora. 262 sid</t>
  </si>
  <si>
    <t>Koralpsalmboken 1697. Studier i svensk koralhistoria (Diss)</t>
  </si>
  <si>
    <t>Sånger av Lina Sandell, (1832-1903) (har 1921)</t>
  </si>
  <si>
    <t>Korsblomman</t>
  </si>
  <si>
    <t>Församlingsförb, Helsingfors. ISBN 951-550-135-0. 109 sid</t>
  </si>
  <si>
    <t>Kristen psalm och sång</t>
  </si>
  <si>
    <t>Västerås kristna sångbokskommitté, 144 nr, 112 sid. Ekumenisk sångbok i Västerås.</t>
  </si>
  <si>
    <t>Kristen sång 1945</t>
  </si>
  <si>
    <t>Kyrkans Ungdom, Gamlakarleby, 95 sid</t>
  </si>
  <si>
    <t>Kristen sång 1966</t>
  </si>
  <si>
    <t>E. Nyström. Palmquists AB. 2 vol. 31 sid</t>
  </si>
  <si>
    <t>Kristliga sånger</t>
  </si>
  <si>
    <t>1870, 1871</t>
  </si>
  <si>
    <t>Josef Söderberg, 47 sid. Visby. Sylve Norrbys hokh i distr.</t>
  </si>
  <si>
    <t>Kyrka, psalm och sång : Några ord om församlingssångens betydelse för vår kyrka under gångna tider och nu</t>
  </si>
  <si>
    <t>Kyrkovisor (ny uppl)</t>
  </si>
  <si>
    <t>Anges som melodikälla i FA:s ungdomssånger 1924</t>
  </si>
  <si>
    <t>Körboken</t>
  </si>
  <si>
    <t>Urval av Lennart Ekholm, Ragnar Håkanson. Media nova. Flera språk, 218 sid</t>
  </si>
  <si>
    <t>Körboken : 111 sånger för blandad kör a cappella</t>
  </si>
  <si>
    <t>Lapp-Lisa sjunger - Andliga sånger ur den populära sångerskans repertoar</t>
  </si>
  <si>
    <t>16 gamla genuina läsarsånger. Missionsförbundets förlag. 16 sid</t>
  </si>
  <si>
    <t>Levande läsarsång</t>
  </si>
  <si>
    <t>August Skogsbergh, Andrew L Skoog, 94 sid. Finns även 1887</t>
  </si>
  <si>
    <t>Lilla basunen : innehållande andliga sånger för söndagsskolan och hemmet</t>
  </si>
  <si>
    <t>Libris (1910)</t>
  </si>
  <si>
    <t>Tryckningskommitténs Förlagsexpedition (Har Musik till… 1911 och 13:e uppl 1923) 19:e kom 1929, alla med 132 sid</t>
  </si>
  <si>
    <t>Lilla Psalmisten, sånger för söndagsskolan och hemmet (4:e uppl)</t>
  </si>
  <si>
    <t>1910 &amp; 1913</t>
  </si>
  <si>
    <t>Törnwall, Jon Fredrik, 1819-1898, Linköping</t>
  </si>
  <si>
    <t>Litet om kyrkosång m.m. i anledning af å tryck utgifna "Koralmelodier till Förslag till reviderad psalmbok för svenska kyrkan, jemte inledning om rytmisk koralsång, af U.L.Ullmann, biskop"</t>
  </si>
  <si>
    <t>J.A.  (Helgelseförbundet)</t>
  </si>
  <si>
    <t>Livstoner</t>
  </si>
  <si>
    <t>Fredriksson, Walter. Helsingfors : Sv. lutherska evangelifören. i Finland, 272 sid</t>
  </si>
  <si>
    <t>Lova, Sion, Herren Gud : en bok om sångförfattare i Sionsharpan</t>
  </si>
  <si>
    <t>Av Anton Nilsson, 1885-1976, metodistpastor, Skåne, 25 nr. Han skrev mer än 300 sånger. 31 sid</t>
  </si>
  <si>
    <t>Lovsånger</t>
  </si>
  <si>
    <t>Rock Island, Ill. Augustana Book concern (har kopia med utdrag)</t>
  </si>
  <si>
    <t>Lutherförbundets Sångbok - anbefalld till bruk inom Augustana-Synodens Ungdomsföreningar och Lutherförbund</t>
  </si>
  <si>
    <t>Andakts- och födelsedagsbok med valda bibelord och en sång för varje dag under året. Ryding, Georg, 384 sid</t>
  </si>
  <si>
    <t>Lystringsord och pilgrimssång</t>
  </si>
  <si>
    <t>Julius Dahllöf. 4 sid</t>
  </si>
  <si>
    <t>Långt bortom rymden vida - Arr för sång och piano eller orgel</t>
  </si>
  <si>
    <t>Av Marianne Bokblad och Elisabeth Felling, 11 sid, Slite : Wessmans musikförl., cop.</t>
  </si>
  <si>
    <t xml:space="preserve">Låt inte sången ta slut / nio sånger för barnkör </t>
  </si>
  <si>
    <t>Filadelfia. Göran Stenlund (har nr 3, 4, och SMF:s nr 5, 10)</t>
  </si>
  <si>
    <t>Låt oss sjunga, häfte 1-2</t>
  </si>
  <si>
    <t>(har 1909) SMF</t>
  </si>
  <si>
    <t>Låt oss sjunga, Ungdoms och väckelsesånger</t>
  </si>
  <si>
    <t>Har inte
Musiktryck</t>
  </si>
  <si>
    <t>Strandsjö Göte. Filadelfia. 8 sid.</t>
  </si>
  <si>
    <t>Låt oss spela och sjunga åtta sånger för barn och ungdom</t>
  </si>
  <si>
    <t>Ej 65 kr</t>
  </si>
  <si>
    <t>Musik: Johan Andersson ; texter: Märta Linnéa Silvander och Elisabeth Engberg. Fundo förlag, 36 sid</t>
  </si>
  <si>
    <t>Låtar och läsarsånger : Not- och vishäfte</t>
  </si>
  <si>
    <t>31 nr, EFS, litet häfte.</t>
  </si>
  <si>
    <t>Läsarsånger</t>
  </si>
  <si>
    <t>Kåbes Lilla serie 3. Text och musik Elsa Eklund</t>
  </si>
  <si>
    <t xml:space="preserve">Mamma, är det långt till himlen? </t>
  </si>
  <si>
    <t>Såld till FH</t>
  </si>
  <si>
    <t>KFUM. Samlade och utgivna av Hugo Lindqvist</t>
  </si>
  <si>
    <t>Manskören ; En samling körer och kvartetter för manskörer</t>
  </si>
  <si>
    <t>Svedlund, Karl-Erik. Filadelfia, 32 sid</t>
  </si>
  <si>
    <t>Manskörssånger häfte 3</t>
  </si>
  <si>
    <t>Joël Blomqvist. Sanningsvittnets Expedition</t>
  </si>
  <si>
    <t>Melodier i fyrstämmig notskrift till Hemlandssånger, 4 häften</t>
  </si>
  <si>
    <t>före 1882</t>
  </si>
  <si>
    <t xml:space="preserve">ur Hemlandssånger </t>
  </si>
  <si>
    <t>Melodier i notskrift till Sions Nya Sånger</t>
  </si>
  <si>
    <t>Fredrik Engelke, 50 sid</t>
  </si>
  <si>
    <t>Melodier i sifferskrift till Lofsånger och andeliga visor i nådene</t>
  </si>
  <si>
    <t>NPF</t>
  </si>
  <si>
    <t>Samlade och utgifne af G. &amp; P. Palmqvist, 6:e upplagan (har 1860)</t>
  </si>
  <si>
    <t>Melodier i sifferskrift till Pilgrims-sånger på wägen till det himmelska Sion</t>
  </si>
  <si>
    <t>Melodier i sifferskrift till Sabbatsklockan : arrangerade för en eller flera röster</t>
  </si>
  <si>
    <t>Utg. af V. L. Stockholm : C. A. V. Lundholm, 1876, 92 sid (Har inte 1879)</t>
  </si>
  <si>
    <t>Melodier i sifferskrift till Sångbok för söndagsskolan och hemmet</t>
  </si>
  <si>
    <t>Ny uppl., tillökt med ett betydligt antal sånger. Chicago : Engberg &amp; Holmbergs förl. 147 sid (Finns även 1902)</t>
  </si>
  <si>
    <t>Melodier till Barnvännens lyra ; andliga sånger / samlade af A. Hult, S.G. Larson, m.fl. ; jemte förslag till handbok för söndagsskolan af E. Norelius</t>
  </si>
  <si>
    <t>Melodier till Församlings-Sångbok</t>
  </si>
  <si>
    <t xml:space="preserve">Utgifna af Fr. E. Försedda med accompagnement för piano eller orgelharmonium. Stockholm </t>
  </si>
  <si>
    <t>Melodier till Lofsånger och Andeliga Wisor i Nådene</t>
  </si>
  <si>
    <t>Metodistkyrkans förlag (har 1920), 267+32 sid</t>
  </si>
  <si>
    <t>Melodier till Metodist-episkopalkyrkans svenska psalmbok</t>
  </si>
  <si>
    <t>(har psalmbok men ej "Musik till Nya Pilgrimssånger i notskrift" 1897)</t>
  </si>
  <si>
    <t>Melodier till Nya Pilgrimssånger i notskrift</t>
  </si>
  <si>
    <t xml:space="preserve">J C F Haeffners koralbok. Gävle </t>
  </si>
  <si>
    <t>Melodier till nya svenska psalmboken med sifferskrift (troligen annan titel)</t>
  </si>
  <si>
    <t xml:space="preserve">Johan Dillner (har psalmbok 1838) inkl källhänvisningar till sångerna. Fahlun, 156 sid. </t>
  </si>
  <si>
    <t>Melodier till P. H. Syréens Christliga sånger : på nitälskande embetsbröders begäran, dels samlade, dels författade</t>
  </si>
  <si>
    <t>Arrangerade för sopran, alt, tenor och bas. Palmqvist. Utgifvarens förlag. (1870 2:a upplagan)</t>
  </si>
  <si>
    <t>Melodier till Pilgrims-sånger på vägen till det himmelska Sion.</t>
  </si>
  <si>
    <t>Tradera 2012</t>
  </si>
  <si>
    <t>Beskow, Gustaf Emanuel, 1834-1899. Stockholm : A. V. Carlson, 1876, 22 sid</t>
  </si>
  <si>
    <t xml:space="preserve">Melodier till Sånger om Jesu namn / satte i sifferskrift af C. Sundqvist. </t>
  </si>
  <si>
    <t>Dels componerade och dels samlade af Oscar Ahnfelt. (Finns äv utgåva 1850.) Sthlm. 160 sid. 1866</t>
  </si>
  <si>
    <t xml:space="preserve">Melodierna i sifferskrift till Andeliga sånger, </t>
  </si>
  <si>
    <t>Har inte Koral, FH har</t>
  </si>
  <si>
    <t>Nat. Fransén. Samtidens bokförlag, 64 sid</t>
  </si>
  <si>
    <t>Melodierna till 1695 års psalmbok, den s.k. Gamla psalmboken. Häfte 1-2</t>
  </si>
  <si>
    <t>2013-03-31 2014-07-06</t>
  </si>
  <si>
    <t>Melodierna till Kyrklig sång 1916</t>
  </si>
  <si>
    <t>500 nr. av O. Berglin organist i Berg, samt Svenska mässan, 132 sid. tryckt hos Johan Olof Linn, Gefle. 3:e uppl 1838 (jmfr 1830 &amp; 1840)</t>
  </si>
  <si>
    <t>Melodierna till Nya Swenska Psalmboken. Noterade med Ziffror efter den allmänt antagne J.C.F. Häffners Choral-Bok</t>
  </si>
  <si>
    <t>3:e uppl gick för 173 kr</t>
  </si>
  <si>
    <t>Nothäfte Sånger av Göte Strandsjö (har häfte 3)</t>
  </si>
  <si>
    <t>Men ändå. Häfte 1 Kör och solo</t>
  </si>
  <si>
    <t>Men ändå. Häfte 2 Kör och solo</t>
  </si>
  <si>
    <t>Frykman Nils</t>
  </si>
  <si>
    <t>Mina sångers historia</t>
  </si>
  <si>
    <t>Libris, Örebro, 321 sid ISBN 978-91-7195-966-9. (Har samma titel från Filadelfia 1998)</t>
  </si>
  <si>
    <t>Minns du sången : samlingsvolym</t>
  </si>
  <si>
    <t>Missions- och väckelsesånger</t>
  </si>
  <si>
    <t>Oskarshamn</t>
  </si>
  <si>
    <t>Samlade av ett litet missionssällskap, 36 n:r, flera av prosten Johan Michael Lindblad (1817-1893, präst i Övedskloster i Skåne). Förord av E.P. Åmark, Thortuna EFS.</t>
  </si>
  <si>
    <t>Samlade af ett litet sällskap och till trycket befordrade i juni 1862. Sthlm, 66 + 6 sid</t>
  </si>
  <si>
    <t>Missions-sånger</t>
  </si>
  <si>
    <t>Lina Sandell-Berg</t>
  </si>
  <si>
    <t>Missionssånger för barn, Häfte 1</t>
  </si>
  <si>
    <t>Har inte Koral  </t>
  </si>
  <si>
    <t>Utgifna af Studentmissionsföreningen i Uppsala, 176 sid. Beijer, Sthlm (har 1887, 112 sid)</t>
  </si>
  <si>
    <t>Missionssånger till de svenska församlingarnes tjänst</t>
  </si>
  <si>
    <t>Av Ahasveres Fritsch, (1629-170l), 32 nr, översatt från tyskan, samt Guds ord, signelse och bön för veckans dagar, totalt 264 sid</t>
  </si>
  <si>
    <t>Morgon- Middags och Afton Psalmer</t>
  </si>
  <si>
    <t>Av biskop J.A. Eklund, 1863-1945, 63 nr, 100 sidor, SvKy Diakonistyrelse. Sångbok i kartong. Eklund skrev många ps. själv</t>
  </si>
  <si>
    <t>Morgon och Afton : sånger i bearbetning</t>
  </si>
  <si>
    <t>Hakon Långström. Åkersberga,  Temamet, 25 sid.</t>
  </si>
  <si>
    <t>Mot målet - himmelen</t>
  </si>
  <si>
    <t>Supplement innehåller 257 sånger. 229 sid. (Har 1907 till 1897 års psalmbok med 420 sånger)</t>
  </si>
  <si>
    <t>Musik till Frälsningsarméns sångbok 1930 arrangerad för blandad kör, orgel eller piano</t>
  </si>
  <si>
    <t>Utgiven av Östra Smålands missionsförening</t>
  </si>
  <si>
    <t xml:space="preserve">Musik till Guds lov : sångbok för enskilt och offentligt bruk </t>
  </si>
  <si>
    <t>Musik till Israelsmissionssånger</t>
  </si>
  <si>
    <t>(enl psalmhäftet)</t>
  </si>
  <si>
    <t>(har psalmbok men ej "Melodier till Nya Pilgrimssånger i notskrift" 1891)</t>
  </si>
  <si>
    <t>Musik till Nya Pilgrimssånger i notskrift</t>
  </si>
  <si>
    <t>Sanningsvittnets förlag (178 resp 73 sånger) (ej att förväxla med FriBap)</t>
  </si>
  <si>
    <t>Musik till Pilgrimstoner, 1:a och 2:a samlingen</t>
  </si>
  <si>
    <t>ca 1889</t>
  </si>
  <si>
    <t>Ur psalmboken</t>
  </si>
  <si>
    <t>Baptisterna (har psalmbok 1880 tryckt 1884), 444+12 sid</t>
  </si>
  <si>
    <t>Musik till Psalmisten 1883</t>
  </si>
  <si>
    <t>Koralbok, Adventisternas, Skandinaviska Bokförlaget, Gävle, fjärde upplagan 1977</t>
  </si>
  <si>
    <t>Musik till Sions Sånger 1948, (adventistisk)</t>
  </si>
  <si>
    <t>1948 och 1977</t>
  </si>
  <si>
    <t>Saml. och red. av Einar Ekberg och Emil Peterson (Har 1946)</t>
  </si>
  <si>
    <t>Troligen källan till FA:s ungdomssångers melodier. A.B. Nordiska musikförlaget, 1915-1930</t>
  </si>
  <si>
    <t xml:space="preserve">Musikjournalen : tidskrift för musiknyheter </t>
  </si>
  <si>
    <t>1915-1930</t>
  </si>
  <si>
    <t xml:space="preserve">Läsarsångbok (Bibeltrogna vänners föregångare) </t>
  </si>
  <si>
    <t>Nilssons sånger</t>
  </si>
  <si>
    <t>RKU, Riksförbundet Kyrkans Ungdom (har häfte med "samlade sånger") Lundberg, Lars Åke. Serie: Vi gör det tillsammans ; 17. 7 sid.</t>
  </si>
  <si>
    <t>Nio andliga sånger</t>
  </si>
  <si>
    <t>Ur Sjung Guds lov</t>
  </si>
  <si>
    <t>Tonsatta av Daniel Olson. Klockrike : Noteria, 1978, 20 sid</t>
  </si>
  <si>
    <t>Nio andliga sånger : för soloröst med orgel</t>
  </si>
  <si>
    <t>Nordiska student- och gymnasistmötena (2:a uppl kallas Nordisk sång, har musik till den)</t>
  </si>
  <si>
    <t>Nordisk psalm och sång</t>
  </si>
  <si>
    <t>(enl Nordisk sång 1931)</t>
  </si>
  <si>
    <t>Sveriges evangeliska student- och gymnasierörelse 441 nr EFS, svenska, danska och norska sånger (även 1971 med 535 nr) (Har annan utgivare 1964 och musik till 1929) (saknar 2:a 1929, 3:e 1933, 4:e 1937, 5:e 1944)</t>
  </si>
  <si>
    <t>Nordisk sång : Kristlig sångbok för norden</t>
  </si>
  <si>
    <t>1933, 1929</t>
  </si>
  <si>
    <t>Text och musik Erik Eijel. Arr Hartvig Sjöring. Finns insjungna av Lapp-Lisa</t>
  </si>
  <si>
    <t>Norrbottens sång och Den röda stugan</t>
  </si>
  <si>
    <t>Hakon Långström. Åkersberga,  Temamet, 21 sid.</t>
  </si>
  <si>
    <t>Nu skall du få höra : psalmer och berättelser främst för barn</t>
  </si>
  <si>
    <t>Engström (kolportör i mellansverige på 1850-talet, från 1864 anställd av EFS)</t>
  </si>
  <si>
    <t>Ny, utwald Samling af Andeliga Sånger, uti flere slags ämnen (2:a samlingen 1854)</t>
  </si>
  <si>
    <t>Tammerfors : Jansson &amp; c:s boktryckeri, 1894, 196 sid</t>
  </si>
  <si>
    <t>Nya harpotoner : psalmer och sånger till den kristna församlingens och missionens tjenst</t>
  </si>
  <si>
    <t>Erixon, Karl, Bonnier. 72 sid</t>
  </si>
  <si>
    <t>Nya hemskolan. 4, Folkskolans koralbok</t>
  </si>
  <si>
    <t>Av pastor Karl Alinder (1859-1929), Alunda, Östergötland, Baptistförb. (har Pilgrimens Lof 1889 av Alinder)</t>
  </si>
  <si>
    <t>Nya pilgrimens lof ; Sånger för evangeliska möten och enskild uppbyggelse</t>
  </si>
  <si>
    <t>Har inte Nordisk melodi-psalmbok</t>
  </si>
  <si>
    <t>Svenska psalmbokskommittén i Finland. 1980 3:e korr uppl. Församlingsförbundets för, 207 sid</t>
  </si>
  <si>
    <t>Nya psalmer ; Ett urval</t>
  </si>
  <si>
    <t>Joël Blomqvist. 64 sid</t>
  </si>
  <si>
    <t>Nya Sabbatsklockan</t>
  </si>
  <si>
    <t>Libris (nr19)</t>
  </si>
  <si>
    <t>(Har flera häften 6 &amp; 10 &amp; inbundna nr 1-16) Saknar häfte 17. Nr 19=1953</t>
  </si>
  <si>
    <t>Nya Sånger</t>
  </si>
  <si>
    <t>(har inbunden)</t>
  </si>
  <si>
    <t>Nya Sånger, 15</t>
  </si>
  <si>
    <t>Anonymt författad av KH Pehr Nyman,  (1794-1856) hos N.E. Lundström Jönköping. 80 sid</t>
  </si>
  <si>
    <t>Nya utwalda Sions sånger, utgifne till enskildt gudaktighets öfning, och gudälskande själar till tjenst af en redelig evangelisk lärare.</t>
  </si>
  <si>
    <t>Förf enl Bertil Persson</t>
  </si>
  <si>
    <t>37 aug</t>
  </si>
  <si>
    <t>117 andliga sånger : med korta berättelser, citat och faktarutor om sångförfattare / samlade av Roberth Johansson. 186 sid</t>
  </si>
  <si>
    <t>Nåd och jubelton</t>
  </si>
  <si>
    <t xml:space="preserve">"författade af Peter Murbeck" Carlskrona. Peter Murbeck, pastorsadjunkt (1708-1766). </t>
  </si>
  <si>
    <r>
      <t xml:space="preserve">Några Andeliga Sånger för en Gudsälskande Själ </t>
    </r>
    <r>
      <rPr>
        <sz val="12"/>
        <color rgb="FF000000"/>
        <rFont val="Times New Roman"/>
        <family val="1"/>
      </rPr>
      <t/>
    </r>
  </si>
  <si>
    <t xml:space="preserve">Nilsson, Tufwe, 1785-1855. Kristianstad. Tryckt uti hof-sekreteraren F.F. Cedergréens boktryckeri. </t>
  </si>
  <si>
    <t>Några andeliga sånger, i wälmening författade af en barna-lärare</t>
  </si>
  <si>
    <t>Av Kh Johan Tolpo, (1684-1740), Åbo stift. Sammanfogades senare med Moses och Lambsens visor</t>
  </si>
  <si>
    <t>Några andeliga visor jämte ett anhang</t>
  </si>
  <si>
    <t>Tryckt hos Samuel Rumstedt</t>
  </si>
  <si>
    <t>Några andeliga wisor, att sjungas och spelas herranom uti hjertats enfalld</t>
  </si>
  <si>
    <t>EJ 150 ur band</t>
  </si>
  <si>
    <t>Ahnfelt, Carl, 56 sid. EFS</t>
  </si>
  <si>
    <t>Några drag ur Oscar Ahnfelts lif och verksamhet</t>
  </si>
  <si>
    <t>Den äldsta svenska psalmboken. Faksimileupplaga med kommentar. Centrums förlag, 1937. 22 s. + faksimil. Blått klotband. 14,5 X 10 cm</t>
  </si>
  <si>
    <t>Några gudeliga visor</t>
  </si>
  <si>
    <t>EJ 200</t>
  </si>
  <si>
    <t>(har Brinnande Böne-Offer)</t>
  </si>
  <si>
    <t>(1808-1850), 63 nr (enl. Sv. Biogr. Lexikon: ”Aldr. har ett religionssamfund hållit tillgodo med en så långtråkig, oförskämd och vidrig sångbok...”) Belades med kvarstad. Uppl. två gavs ut i Galva, 1857 nära Bishop Hill, med 10 nr tillägg. E. Jansson var med i tinget i Delsbo i november 1845 och emigrerade 1846 till Amerika med många efterföljare. 258 sid</t>
  </si>
  <si>
    <t>Några sånger samt böner, författade av Erik Jansson</t>
  </si>
  <si>
    <t>Bara på KB</t>
  </si>
  <si>
    <t>Nils F Nygren, Moderna Läsare</t>
  </si>
  <si>
    <t>När Jesus var liten</t>
  </si>
  <si>
    <t>Anders Frostenson, 7 sid</t>
  </si>
  <si>
    <t>När ny psalm blir till : föredrag vid Wallinsamfundets årsmöte i Wallingården, Stora Tuna, den 24 maj 1964</t>
  </si>
  <si>
    <t>Carl Lundgtren. Såldes i tusentals exemplar</t>
  </si>
  <si>
    <t>Stephan Jönsson Hallander ... Å nyo uplagd. Wästerås, tryckt hos Joh. Laur. Horrn, på desz bekostnad 1779. (Har 1880 från EFS), 144 sid</t>
  </si>
  <si>
    <t xml:space="preserve">O människa! O människa! Betänk, hwaruti den sanna lycksaligheten består, och sträfwa derefter, medan nådenes dörr ännu står öppen; påminner, beder och förmanar dig, i anledning af Guds helige ord och gudfrucktige mäns skrifter, uti denne : onda och bedrägeli gatiden [!] , med fult alfwar hjerteligen, Stephan Jönsson Hallander ... </t>
  </si>
  <si>
    <t xml:space="preserve">Arendt. Öfwerflödeligen medh gudachtigheet och margehanda christelige dygder vpfylt: transfererat och affsatt på wårt swenske tungomåål, genom Ericum Schroderum. </t>
  </si>
  <si>
    <t>Paradijs lustgård och Een lijten psalm book, ther vthinnan några konung Dawidz psalmer och sköne andelige wijsor, som åhrligen vti Gudz församling brukas, äre i vthwalde och insatte</t>
  </si>
  <si>
    <t>Av Joel Blomqvist, (1840-1930), 32 nr (minst) bef. 1881 är insydd i Psalmisten tryckt 1880.</t>
  </si>
  <si>
    <t>Pilgrimen</t>
  </si>
  <si>
    <t>E.R. (utan samfund)</t>
  </si>
  <si>
    <t>Joël Blomqvist - En samling sånger arrangerade för sopran, alt, tenor och bas. Häftad 25 öre.</t>
  </si>
  <si>
    <t>före 1881</t>
  </si>
  <si>
    <t>Ur Sabbatsklockan</t>
  </si>
  <si>
    <t>O L B KGS (har Alinders titel 1889)</t>
  </si>
  <si>
    <t>Pilgrimens lof</t>
  </si>
  <si>
    <t>1889, 1890</t>
  </si>
  <si>
    <t>P och G Palmqvist (har 1859 + melodiutgåva okänt årtal)</t>
  </si>
  <si>
    <t xml:space="preserve">Pilgrims - sånger, Samlingstoner. (Sånger för ungdoms - och väckelsemöten) </t>
  </si>
  <si>
    <t>(1919) 1920</t>
  </si>
  <si>
    <t>380 n:r, Fribaptistförbundet (bildades c:a 1870) D. Erikssons förlag, Lindesberg, - kallades även Pilgrims-toner. (har 1897 med 402 sånger)</t>
  </si>
  <si>
    <t>Pilgrims-cittran</t>
  </si>
  <si>
    <t>Libris (1868)</t>
  </si>
  <si>
    <t xml:space="preserve">Andeliga sånger samlade af B[ernhard] Wadström, (1831-1918), EFS 218 n:r. Ny uppl. 1862, 1873, 1875. År 1889 uppgick den i Sions toner. Bef. 1872. 9:e uppl 1870. </t>
  </si>
  <si>
    <t>Pilgrimsharpan 1861 (har koral 1870)</t>
  </si>
  <si>
    <t>Ur 1870 års uppl</t>
  </si>
  <si>
    <t>Andeliga sånger samlade af B[ernhard] Wadström, (1831-1918), EFS 218 n:r. Ny uppl. 1875. År 1889 uppgick den i Sions toner</t>
  </si>
  <si>
    <t>Pilgrimsharpan 1873 (har koral 1870)</t>
  </si>
  <si>
    <t xml:space="preserve">Andeliga sånger samlade af B[ernhard] Wadström, (1831-1918), EFS 218 n:r. År 1889 uppgick den i Sions toner. Bef. 1872. 9:e uppl 1870. </t>
  </si>
  <si>
    <t>Pilgrimsharpan 1875 (har koral 1870)</t>
  </si>
  <si>
    <r>
      <t xml:space="preserve">Charles (1840-1926) &amp; Julia Lee </t>
    </r>
    <r>
      <rPr>
        <i/>
        <sz val="10"/>
        <color rgb="FF333300"/>
        <rFont val="Verdana"/>
        <family val="2"/>
      </rPr>
      <t xml:space="preserve">(melodi) </t>
    </r>
    <r>
      <rPr>
        <sz val="10"/>
        <color rgb="FF333300"/>
        <rFont val="Verdana"/>
        <family val="2"/>
      </rPr>
      <t>Tryckt i Jönköping</t>
    </r>
    <r>
      <rPr>
        <i/>
        <sz val="10"/>
        <color rgb="FF333300"/>
        <rFont val="Verdana"/>
        <family val="2"/>
      </rPr>
      <t xml:space="preserve"> </t>
    </r>
    <r>
      <rPr>
        <sz val="10"/>
        <color rgb="FF333300"/>
        <rFont val="Verdana"/>
        <family val="2"/>
      </rPr>
      <t>(har 6:e, 8:e 1928 och 9:e tryckt i Chicago) saknar 1901, 5:e tillökade, tryckt i Kristiania.</t>
    </r>
  </si>
  <si>
    <t>Pilgrimsrösten</t>
  </si>
  <si>
    <r>
      <t xml:space="preserve">Charles (1840-1926) </t>
    </r>
    <r>
      <rPr>
        <i/>
        <sz val="10"/>
        <color rgb="FF333300"/>
        <rFont val="Verdana"/>
        <family val="2"/>
      </rPr>
      <t xml:space="preserve">(melodi) </t>
    </r>
    <r>
      <rPr>
        <sz val="10"/>
        <color rgb="FF333300"/>
        <rFont val="Verdana"/>
        <family val="2"/>
      </rPr>
      <t>Tryckt i Stockholm</t>
    </r>
    <r>
      <rPr>
        <i/>
        <sz val="10"/>
        <color rgb="FF333300"/>
        <rFont val="Verdana"/>
        <family val="2"/>
      </rPr>
      <t xml:space="preserve"> </t>
    </r>
    <r>
      <rPr>
        <sz val="10"/>
        <color rgb="FF333300"/>
        <rFont val="Verdana"/>
        <family val="2"/>
      </rPr>
      <t>(har 6:e, 8:e 1928 och 9:e tryckt i Chicago)</t>
    </r>
  </si>
  <si>
    <t>Pilgrimsrösten ; Tilläggshäfte till</t>
  </si>
  <si>
    <t>Av Frans Patrik Ohldin, (1864-1906), organist SMF, Gbg.</t>
  </si>
  <si>
    <t>Pilgrimsröster</t>
  </si>
  <si>
    <t>117 andliga sånger : med korta berättelser, citat och faktarutor om sångförfattare / samlade av Roberth Johansson. Bornelings förlag</t>
  </si>
  <si>
    <t>Pilgrimssång och himlaton</t>
  </si>
  <si>
    <t>Av G. och P. Palmquist Samling 1. 226 nr (88 n:r i 2:a saml 1865.) Användes av Baptistkyrkan som deras första sångbok.</t>
  </si>
  <si>
    <t>Pilgrims-Sånger på vägen till det Himmelska Sion</t>
  </si>
  <si>
    <t>Andeliga sånger av P. W. (P.P. Waldenström 1838-1917), egna sånger. 3:e uppl.1875 med 36 nr. delvis utbytta och delvis nya. Befintlig från 1877 ”Andliga sånger” är 4:e uppl. Tryckt i Gävle.</t>
  </si>
  <si>
    <t>Pilgrimstoner</t>
  </si>
  <si>
    <t>Sju häften utg. i Jönköping. Av H. Hall</t>
  </si>
  <si>
    <t>Utg. av Anders. G Lindkvist, Småland (1834-1897). Folkskollärare i Småland, pastor SMF. Sångb. redigerades senare av Nils Frykman (1842-1811)</t>
  </si>
  <si>
    <t>Av Nils Frykman, (1842-1911) med 178 n:r (2:a saml. år 1887 med 72 n:r) OBS: Det finns 4 sångböcker med samma namn 1872, 1886, 1886 och 1926.</t>
  </si>
  <si>
    <t>Sånger författade av C.L-m. Härolden, 62 sid.</t>
  </si>
  <si>
    <t>Av C. L-m, (okänd) 50 nr, Häroldens tryckeri. Den kan vara utgiven 1:a g 1913 gm Fribaptist. förlag i Orsa.</t>
  </si>
  <si>
    <t>Fribaptisterna (har psalmbokl) f.d. ”Pilgrims-cittran”. Utg. av Erik Eriksson. 1879-1918. Bingsjö.</t>
  </si>
  <si>
    <t>Pilgrimstoner : andliga sånger till enskildt och offentligt bruk : musik med text</t>
  </si>
  <si>
    <t>Hasselberg, Carl J. E., (1856-1938) [Pseud]</t>
  </si>
  <si>
    <t>Pilgrimstoner : andliga sånger och dikter / av Peregrinus</t>
  </si>
  <si>
    <t>Med förord av Joh. Johansson. Söderström, Wilhelmina, (1845-1923)</t>
  </si>
  <si>
    <t>Pilgrimstoner : Psalmer och sånger</t>
  </si>
  <si>
    <t>Prisa Herren</t>
  </si>
  <si>
    <t>275 nr</t>
  </si>
  <si>
    <t>Provisorisk sångbok för Svenska Frälsningsarmen</t>
  </si>
  <si>
    <t>Psalm- och Koral-Konkordans samt meterklasserna</t>
  </si>
  <si>
    <t>(1899)</t>
  </si>
  <si>
    <t>Theodor Freeman, Visby</t>
  </si>
  <si>
    <t>Psalm och sång</t>
  </si>
  <si>
    <t>Gunnar Mollsnäs, Uddevalla</t>
  </si>
  <si>
    <t>Baptisterna och ÖM  (har koralboken)</t>
  </si>
  <si>
    <t>Psalm och sång (1965)</t>
  </si>
  <si>
    <t>Fria Kristliga Seminarist- och Lärareförbundets förlag (FKSL), 349 sid</t>
  </si>
  <si>
    <t>Psalm och sång 1935 ; skolupplaga (3:e uppl)</t>
  </si>
  <si>
    <t>Av teol.dr. C. J [Carl Julius] Lénström, (1811- ). Uppsala med bl a ”Ett litet fattigt barn jag är” för 1:a g. 444 sid</t>
  </si>
  <si>
    <t>Psalmbok för enskild andakt</t>
  </si>
  <si>
    <t>Av Nya Kyrkans Svenska förs. Stockholm 310 nr. 319 sid. inkl. Gudstjänstordning antagna av ”Nya Jerusalems eller Nya Kyrkans” Trosbek. Vi tro på en enda personlig Gud. Befintlig notbok med melodier komponerade av förs. organist Karin Höjer enl. Albert Björck. (Har 1879, 216 sid, 131 sånger. Har medlodier till 1898)</t>
  </si>
  <si>
    <t>Chicago, Engberg &amp; Holmberg. Ny Upplaga (har kopia på mässdelen)</t>
  </si>
  <si>
    <t>Psalmboken med dess koraler samt Evangelii-boken</t>
  </si>
  <si>
    <t>ISBN 91-86880-06-3</t>
  </si>
  <si>
    <t>Psalmer - Jesu Kristi kyrka av sista dagars heliga</t>
  </si>
  <si>
    <t>Förslag till Svensk psalmbok för den evangelisk-lutherska kyrkan i Finland. Textupplaga. Svenska psalmbokskommittén i Finland</t>
  </si>
  <si>
    <t>Psalmer -83</t>
  </si>
  <si>
    <t>Sveriges Kyrkliga Lärarförbund</t>
  </si>
  <si>
    <t xml:space="preserve">Psalmer för Folkskolans morgonandakter </t>
  </si>
  <si>
    <t>Örebro, N.M. Lindh tryckeri</t>
  </si>
  <si>
    <t>Psalmer för nattwards-ungdom</t>
  </si>
  <si>
    <t>Stig Sture (1849-1913), 84 sid</t>
  </si>
  <si>
    <t>Psalmer i original, bearbetning och öfversättning / af O. Wågman</t>
  </si>
  <si>
    <t>Ur Psalmtonen (Karlfeldt)</t>
  </si>
  <si>
    <t>Metodistkyrkan, 12 uppl. 200 nr. 255 sid inkl. Religionsartiklar. Kompl. M-kyrk grundare John Wesley (1703-1791) bildades i Sverige 1860 av Scott</t>
  </si>
  <si>
    <t>Psalmer och lovsånger</t>
  </si>
  <si>
    <t>Okänt (har en från 1913 och Dillner 1894)</t>
  </si>
  <si>
    <t>Psalmer och sånger</t>
  </si>
  <si>
    <t>Har inte Melodi-psalmbok </t>
  </si>
  <si>
    <r>
      <t>Adventisternas</t>
    </r>
    <r>
      <rPr>
        <i/>
        <sz val="10"/>
        <color rgb="FF333300"/>
        <rFont val="Verdana"/>
        <family val="2"/>
      </rPr>
      <t xml:space="preserve"> (melodi) </t>
    </r>
    <r>
      <rPr>
        <sz val="10"/>
        <color rgb="FF333300"/>
        <rFont val="Verdana"/>
        <family val="2"/>
      </rPr>
      <t>ISBN 91-7195-230-6</t>
    </r>
  </si>
  <si>
    <t>Psalmer och sånger / Adventistsamfundet</t>
  </si>
  <si>
    <t>Ekumeniskt tillägg (84 psalmer)</t>
  </si>
  <si>
    <t>Psalmer och Sånger 2003</t>
  </si>
  <si>
    <t>Jacob Bredberg i Cincinnati (född i Alingsås, metodist). Metodisternas 1:a stora sångbok (finns ej att läsa ! ) 720 nr. Bredberg (1808-1880) rymde till Amerika 1853 (Metodistkyrk. bildades i Sverige 1865 i Visby.) Bef. 1884 har 200 n:r</t>
  </si>
  <si>
    <t>Psalmer och Sånger för Enskild och Offentlig uppbyggelse / Metodist</t>
  </si>
  <si>
    <t>Cincinatti, Amerika. Hitchcock &amp; Walden på deras förlag</t>
  </si>
  <si>
    <t>Psalmer och sånger för enskild och offentlig uppbyggelse.</t>
  </si>
  <si>
    <t>Av Carl Norberg</t>
  </si>
  <si>
    <t>Psalmer och sånger för skilda tider</t>
  </si>
  <si>
    <t>Utg. av Kh Per Kjellström (1695-1686) men ökänd för sin hårdhet mot lapparna.</t>
  </si>
  <si>
    <t>Psalmer på samiska</t>
  </si>
  <si>
    <t>Hakon Långström. Åkersberga : Temamet, 106 sid</t>
  </si>
  <si>
    <t>Psalmer på vägen till himlen</t>
  </si>
  <si>
    <t xml:space="preserve">(1855 har 92 n:r. Tryckt i Gbg. 178 sidor, liksom i 1878 som jag har) </t>
  </si>
  <si>
    <t>Psalmer till begagnande wid Gudstjänsten, inom Mosaiska församlingen i Göteborg</t>
  </si>
  <si>
    <t>2012-07-27 2014-07-06</t>
  </si>
  <si>
    <t xml:space="preserve">Översatta från danskan av Chr. M.Kragballe. 2:a upplagan 1875 med 366 nr. 344 sid. samt reg. tryckt hos C.F. Ridderstads tryckeri Linköping. </t>
  </si>
  <si>
    <t>Psalmer till christlig upplysning och uppbyggelse</t>
  </si>
  <si>
    <t>Lunds privata elementarskola, 39 nr. Finns även utgåva från 1915 och 1920. Håkan Olssons boktryckeri</t>
  </si>
  <si>
    <t>Psalmer vid morgonandakten</t>
  </si>
  <si>
    <t>Har inte Psalmbok</t>
  </si>
  <si>
    <t>Brödrakyrkornas hymner och lovsånger tolkade till svenska av Åke Ohlmarks. Förord av Gunnar Dahmén. SR:s förlag</t>
  </si>
  <si>
    <t>Psalmer över gränserna</t>
  </si>
  <si>
    <t>Av Sv. Radio 48 nr (ej numrerade). Blå kartong.</t>
  </si>
  <si>
    <t>Gerhard Tersteegen </t>
  </si>
  <si>
    <t>Psalmer och/eller Andliga sånger (översatta från tyskan)</t>
  </si>
  <si>
    <t>Ur För Sabbatsstunder</t>
  </si>
  <si>
    <t>Dahl, Gustaf (har Strömstedt Harald 1964)</t>
  </si>
  <si>
    <t>Psalmernas pärla (ps 23)</t>
  </si>
  <si>
    <t>Baptisterna (har 1903 och 1928)</t>
  </si>
  <si>
    <t>Psalmisten 1921</t>
  </si>
  <si>
    <t>Troligen = "Melodierna till Swensk Kyrkans Psalmer" 1832</t>
  </si>
  <si>
    <t>Psalmodikon</t>
  </si>
  <si>
    <t>Lindhs boktryckeri. Örebro (Har 1837)</t>
  </si>
  <si>
    <t>Psalmodikon : Basstämman</t>
  </si>
  <si>
    <t>Sv.Missions Förb. häfte 13 n:r. (se utgåva från Arboga)</t>
  </si>
  <si>
    <t>Psalm-sång-visa</t>
  </si>
  <si>
    <t>Sånger av Kh Carl Herman Levin, (1816-1883), 71 nr. oftast i diktform, 234 sid. hård pärm</t>
  </si>
  <si>
    <t>Psaltare och Lyra</t>
  </si>
  <si>
    <t>Arne Lundmark. Verbum</t>
  </si>
  <si>
    <t xml:space="preserve">På psalmens vingar : arrangemang för kör, instrument och församling </t>
  </si>
  <si>
    <t>Johansson Roberth. Om 100 andlinga sånger. http://www.solbri.se/ Forserum. Bornelings, 221 sid</t>
  </si>
  <si>
    <t>På upptäcktsfärd i sångens värld</t>
  </si>
  <si>
    <t>Terjärv : Svenska lutherska evangeliföreningen i Finland, 44 sid. Samlade och bearbetade av Göran Stenlund</t>
  </si>
  <si>
    <t>På väg : 44 barn- och ungdomssånger</t>
  </si>
  <si>
    <t>Utg. av Fr. Engelke, del.3 med 60 n:r.</t>
  </si>
  <si>
    <t>På vägen hem</t>
  </si>
  <si>
    <t>Sandell-Berg, Lina</t>
  </si>
  <si>
    <t>På Vägen hem : andeliga sånger af L. S. Häfte 1 &amp; 2</t>
  </si>
  <si>
    <t>1864-1865</t>
  </si>
  <si>
    <t>äv Bertil Persson</t>
  </si>
  <si>
    <t>Af Eric (Eric Bergquist), Örebro : Bokförlagsaktiebolag. 284 sid</t>
  </si>
  <si>
    <t>På Vägen hem : Strängaspel af Eric</t>
  </si>
  <si>
    <t>af Alcyone Adlersparre, 43 nr (med förord av prof Carl Norrby. A.v. Carlssons förlag)</t>
  </si>
  <si>
    <t>Religiösa sånger</t>
  </si>
  <si>
    <t>Ur Kjell Grönbergs lista och i Klocktoner</t>
  </si>
  <si>
    <t>Utgiven i Tallinn/Reval (en förkortad utgåva av den svenska psalmboken från 1695/97 med vissa tillägg av lokalt sjungna psalmer)</t>
  </si>
  <si>
    <t>Revalpsalmboken</t>
  </si>
  <si>
    <t>1742 och 1767</t>
  </si>
  <si>
    <t>Rören Strängarna 2 (nr 1-12) (I serien ingår tidigare utkomna "Sånger om Jesus")</t>
  </si>
  <si>
    <t>Av prof. Erik Georg Waldemar Napoleon Rudin,(1833-1921), 84 nr, uppdrag av Beijers bokförlag. Brun kartong, pris 35 öre. Drag av poetiska sångval. ”Lämplig för liten anspråkslös landtförsamling”. (se Rudins utgåva)</t>
  </si>
  <si>
    <t>Sabbatstoner</t>
  </si>
  <si>
    <t>Av E.G. Waldemar Rudin (1833.1921) docent, Kh i Ulleråker, 84 nr. trol. flera av W.R. 2:a uppl, 120 sid</t>
  </si>
  <si>
    <t>Sabbatstoner, Samling af sånger till gudstjenstligt bruk</t>
  </si>
  <si>
    <t>af Eric Norelius. Chicago, Swenska ev. luth. Tryckfören (44 sidor) (För psalmodikon. Har utdrag)</t>
  </si>
  <si>
    <t>Salems sånger med fyr-stämmiga melodier</t>
  </si>
  <si>
    <t>Samisk psalmbok</t>
  </si>
  <si>
    <t>Same Tjåggolwasen Psalm-Kirje. Kångalats kåstetemin och Ailekes- ja Paste-Peiwi Ewangeliumeh ja Episteleh...</t>
  </si>
  <si>
    <t>Libris (1882-1892)</t>
  </si>
  <si>
    <t>Berg, Carolina sign. L. S [Lina Sandell] (har del 1 och lånat del 2). Del III 243 dikter. 1882-1892</t>
  </si>
  <si>
    <t>Samlade sånger af L.S. ; III</t>
  </si>
  <si>
    <t>C.W.K. Gleerups i Lund förlag. Tre och fyrstämmiga melodier till Philip Fredrik Hillers Andliga Sånger till Guds lof. D:r S. Cavallins öfversättnin af Rob. Th. Kihlberg (Har psalmbok 1874)</t>
  </si>
  <si>
    <t>Samling af Andeliga Sånger till Guds Lof, eller 732 små sånger öfwer lika många bibelspråk, Guds barn till tjenst … Musikbilaga till Huslig Andaktsbok af M.F. Roos</t>
  </si>
  <si>
    <t>Fredrik Olaus Nilsson (bild finns på A4) Tryckt hos Sam Wahlström 1843, Göteborg</t>
  </si>
  <si>
    <t>Samling af några Andeliga Sånger</t>
  </si>
  <si>
    <t>Ur Betels uppgifter</t>
  </si>
  <si>
    <t>Johan Christoffer Holmberg d. ä. som utg, i Sthlm, med texter av bl.a. Anders Odel  (Odhelius) (1718-1773)</t>
  </si>
  <si>
    <t>Samling af uthwalda Skriftenes språk, med thertil lämpeliga Werser af wår swenska psalm-bok, och andra gudeliga sånger</t>
  </si>
  <si>
    <t>C:a 180 sånger från Psalmboken samt mest Sions sånger. Tryckt i Storförstendömet Finland hos sal. Mercels enka. Thore Odhelius (1705-1777) som utgivare.</t>
  </si>
  <si>
    <t>Samling af utwalda Skriftenes språk med thertil lämpliga werser (2:a uppl)</t>
  </si>
  <si>
    <t>Stockholm. Tryckt hos Johan A[rvid] Carlbohm, ej Carl Fredrik Marquard. (varur 20 nr togs till ”Psalmisten” 1880) Första uppl 1795 med 975 nr 322 sid. Evangeliska brödraförsamlingens sångbok. (Har 1806 och 1832)</t>
  </si>
  <si>
    <t>Norrköping : Trycksaker, 48 sid</t>
  </si>
  <si>
    <t>Samlings- och väckelsesånger vid alliansmöten i Norrköping</t>
  </si>
  <si>
    <t>Av km Anders Gustaf Säfström, (1790-1861), Bjuråker resp. Ljusdal. Minst 9 egna sånger</t>
  </si>
  <si>
    <t>Samlingssånger</t>
  </si>
  <si>
    <t>Ett häfte 36 nr. utg. av km John Woxström, (1883-1953), Norrbo, (begravd och km i Norrbo 1917-1929) Världsfredsmissionen bildad av J.W. 1919 med centrum i Norrbo. (Bef. ex. sammanbunden med ovanliga visor av RB.)</t>
  </si>
  <si>
    <t>Samvetstoner och syskonsignaler</t>
  </si>
  <si>
    <t>Jakob Timotheus Jacobsson m.fl (Har Lammets lof med häfte 1-8 ur Sankeys sånger + Sacred Songs nr 1 1896)</t>
  </si>
  <si>
    <t>Sankeys sånger</t>
  </si>
  <si>
    <t>1876, 1882</t>
  </si>
  <si>
    <t>Hamberg, Johan</t>
  </si>
  <si>
    <t>Sarons blomster : andeliga sånger med melodier i not- och sifferskrift ... / af J. Hamberg</t>
  </si>
  <si>
    <t xml:space="preserve">Av pastor Karl Alinder, 1859-1929, anst. Baptistförlaget som tidn.redaktör. Omarb och tillökt upplaga </t>
  </si>
  <si>
    <t>Sarons lilja ; sånger : dels samlade, dels författade samt sjungna för guitarr / af Karl Alinder</t>
  </si>
  <si>
    <t>EFS. Stockholm. 30 sid</t>
  </si>
  <si>
    <t>Se och sjung! Kända sånger, med bilder av R. L-n</t>
  </si>
  <si>
    <t>Avstår 300 kr</t>
  </si>
  <si>
    <t>Antikvariat Röde Orm</t>
  </si>
  <si>
    <t>Red. av Lewi Pethrus. Omarbetad och tillökad upplaga. Filadelfia, 413 sid. (Har tryck 1936)</t>
  </si>
  <si>
    <t>Segertoner : En samling andliga sånger till väckelse och uppbyggelse</t>
  </si>
  <si>
    <t>Lewi P o Paul Ongman (61 sånger) Pingströrelsens sångbok gm pastor P. Ongman (1885-1957) Örebromissionens grundare och Lewi Petrus (1884-1974). Bef. 1930 452 n:r. (Pingströrelsen bildades 1913.)</t>
  </si>
  <si>
    <t>Segertoner : Sånger, afsedda för väckelsemöten och enskild uppbyggelse 1914</t>
  </si>
  <si>
    <t>Läsaren &amp;  Kjell Grönbergs lista</t>
  </si>
  <si>
    <t>(69 sånger)</t>
  </si>
  <si>
    <t>Segertoner 1916</t>
  </si>
  <si>
    <t>(nr 70-189)</t>
  </si>
  <si>
    <t>Segertoner 1916 del 2</t>
  </si>
  <si>
    <t>Nilsson, Tufwe, 1785-1855. Wexjö. (2:a tillökade uppl)</t>
  </si>
  <si>
    <t>Sexton andeliga sånger, i anledning af Herrans Jesu Christi sändebref till de sju församlingar i Asien, ... : Af T-N. Jemte en sång om Fader wår</t>
  </si>
  <si>
    <t>Bibelkörer, 27 n:r med melodistämma, Filadelfia</t>
  </si>
  <si>
    <t>Shalom</t>
  </si>
  <si>
    <t>Musikverk</t>
  </si>
  <si>
    <t>Av Abr. Mankell, 8:e upplagan, Looströms Sthlm (troligen dubblett-titel)</t>
  </si>
  <si>
    <t>Siffer-koral-bok</t>
  </si>
  <si>
    <t>Carl Nordins förlag Falun 3:e upplagan. Tryckt även i Stockholm. Förlag Riis</t>
  </si>
  <si>
    <t>Siffer-koralbok betecknade med sifferskrift</t>
  </si>
  <si>
    <t>Av A.Mankell. Tryckt hos P.A. Nymans eftr. vid KR Looströms förlag. (Troligen dubblett-titel)</t>
  </si>
  <si>
    <t>Siffer-koralbok för folkskolan och menige man. Av A.Mankell. Tryckt hos P.A. Nymans eftr. vid KR Looströms förlag. (Troligen dubblett-titel) 1889</t>
  </si>
  <si>
    <t xml:space="preserve">Af Mankell, Abraham, 1802-1868,  M. Sahlströms förlag, tryck F. &amp; G. Beijer Stockholm. (Funnit sju upplagor) </t>
  </si>
  <si>
    <t>Siffer-koralbok för Folkskolor och menige man, eller Det förenklade Psalmodikon. (7:e uppl)</t>
  </si>
  <si>
    <t>Enligt NPF:s lista och Rodney Sjöbergs bok</t>
  </si>
  <si>
    <t>Carl Nordins förlag tredje upplagan. Falun</t>
  </si>
  <si>
    <t>Siffernotbok</t>
  </si>
  <si>
    <r>
      <t>Svenska ev. missionsförbundet i Amerika</t>
    </r>
    <r>
      <rPr>
        <i/>
        <sz val="10"/>
        <color rgb="FF333300"/>
        <rFont val="Verdana"/>
        <family val="2"/>
      </rPr>
      <t xml:space="preserve"> (melodipsalmbok?)</t>
    </r>
    <r>
      <rPr>
        <sz val="10"/>
        <color rgb="FF333300"/>
        <rFont val="Verdana"/>
        <family val="2"/>
      </rPr>
      <t xml:space="preserve"> för SMF i USA enl. beslut 1906 med en kommitté bestående av JA Hultman, (1861-1942) och N. Frykman, (1842-1911), AG Sporrong mfl. Har koral 1909 (710 sid) och bok 1913 med 731 sånger, 510 sid. Tryckt i Chicago.</t>
    </r>
  </si>
  <si>
    <t>Sions basun : psalmer och sånger till Guds församlings tjänst</t>
  </si>
  <si>
    <t>John J Daniels, Minneapolis</t>
  </si>
  <si>
    <t>Sions glädjebud  psalmer, sånger och andliga visor</t>
  </si>
  <si>
    <t>Av Carl M. Carlander, 69 n:r. Anhängare av C.A. Sjödins syndfrihetslära</t>
  </si>
  <si>
    <t>Sions Nya sånger</t>
  </si>
  <si>
    <t>Anders Carl Rutström. Utg 1778 tryckt i Köpenhamn</t>
  </si>
  <si>
    <t>Sions Nya Sånger 1778 (herrnhutisk) Har 1821 och 1883 i sambindn</t>
  </si>
  <si>
    <t>Laestadiansk. Sveriges fridsföreningars centralorganisation, Gagnef. (har 1951 års 7:e uppl 1979)</t>
  </si>
  <si>
    <t>Sions Sånger : Psalmer 1991 (laestadiansk)</t>
  </si>
  <si>
    <t>1981 &amp; 1991</t>
  </si>
  <si>
    <t>Laestadiansk. Sveriges fridsföreningars centralorganisation, Gagnef.</t>
  </si>
  <si>
    <t>Sions Sånger 1981 (laestadiansk)</t>
  </si>
  <si>
    <t>Klassiskt Herrnhutisk - till skillnad från Rutströms Sions Nya sånger. Thore Odhelius svarade för utgivningarna till 1748.</t>
  </si>
  <si>
    <t>Sions Sånger ; bägge samlingarna 1745, 1747, 1748, 1771, 1781, 1787, 1799 + 18 upplagor</t>
  </si>
  <si>
    <t>Första delen. 90 nr. Johan Christoffer Holmberg d. ä skrev flera sånger</t>
  </si>
  <si>
    <t>Sions sånger 1743</t>
  </si>
  <si>
    <t>Andra delen med 130 nr. en upplaga 1748 med registerbearbetning av Johan Henrik Liden (1741- 1793). Ytterligare en upplaga 1787 hade 223 nr. Bef. 1794 = Bägge samlingarna 223 n:r. (Bef. även 2 ex 1827)</t>
  </si>
  <si>
    <t>Sions sånger 1745</t>
  </si>
  <si>
    <t>Adventisternas (troligen 2 upplagor)</t>
  </si>
  <si>
    <t>Sions Sånger 1914 (adventistisk) (har 1948 och koral 1894)</t>
  </si>
  <si>
    <t>Okänd anknytning till samfund. Valda och ånyo utg. av C[arl] A[tle] V[ester]</t>
  </si>
  <si>
    <t>Sions sånger 1937</t>
  </si>
  <si>
    <t>(vid genomgång av deras utgåvor)</t>
  </si>
  <si>
    <t>Adventisternas, Skandinaviska Bokförlaget, Gävle (4:e uppl. i.e.5, 899 sid, troligen=1948)</t>
  </si>
  <si>
    <t>Sions sånger 1977 - en rikhaltig samling andliga sånger och psalmer</t>
  </si>
  <si>
    <t>Laestadiansk. Laestadianernas fridsföreningars förbund, Jakobstad.  (Har 1951 års 7:e uppl 1979)</t>
  </si>
  <si>
    <t>Sions Sånger 1993 (laestadiansk)</t>
  </si>
  <si>
    <t>Sions Sånger bägge samlingarne 1942</t>
  </si>
  <si>
    <t>Sions Sånger bägge samlingarne 1964</t>
  </si>
  <si>
    <t>Sions Sånger i urval för tältmöten mm</t>
  </si>
  <si>
    <t xml:space="preserve">Författade af twenne evangeliske lärare, Brag och Kjellerstedt. Jönköping, 56 sid. Brag, Carl Johan, 1735-1781, Kjellerstedt, Carl Fredrich, 1749-1804 </t>
  </si>
  <si>
    <t>Sions Sånger wid Babylons älfwer, eller Psalmer öfwer wisza för menniskans salighet högst wigtiga ämnen</t>
  </si>
  <si>
    <t>742 nr. de flesta översatta från Amerikansk sångbok, till Adventistsamfundet sångbok (bildades 1880)</t>
  </si>
  <si>
    <t>Sions Toner</t>
  </si>
  <si>
    <t>SLEF (har 1893 och 1937). I 1874 års upplaga är hälften sånger av Lina Sandell</t>
  </si>
  <si>
    <t>Sionsharpan : Ny samling af andeliga sånger</t>
  </si>
  <si>
    <t>SLEF (har 1893 och 1937)</t>
  </si>
  <si>
    <t>Sionsharpan 1948 (SLEF)</t>
  </si>
  <si>
    <t>SLEF (har 1893 och 1937) (Bengt A har den)</t>
  </si>
  <si>
    <t>Sionsharpan 1970, 17:e uppl (SLEF)</t>
  </si>
  <si>
    <t>utgifna af Missions-Vännens tryckförening. Chicago, The Missions Friend's Publishing Company, 1890. 8:o. 767 s, även 688 s!</t>
  </si>
  <si>
    <t xml:space="preserve">Sionsharpan. Andliga sånger till Guds församlings tjänst </t>
  </si>
  <si>
    <t>Sionsharpan: Evangelisk sångbok</t>
  </si>
  <si>
    <t>Nya Bokförlag AB, 1921</t>
  </si>
  <si>
    <t>Sionsröster : Särtryck ur Metodistkyrkans psalmbok</t>
  </si>
  <si>
    <t>EFS (har 1972)</t>
  </si>
  <si>
    <t>Sionstoner 1981 med tillägg till 1972</t>
  </si>
  <si>
    <t>Carl Gustaf Österling (1673-1732)</t>
  </si>
  <si>
    <t>Siälenes Himla-Lust På Iorden, bestående vti XXXVI Anderike Psalmer ; utzirad med skiöne melodier. Dedicerad til högwördige fru grefwinnan Piper</t>
  </si>
  <si>
    <t>200 nr. av pastor Karl Alinder, (1859-1929) för Baptisternas barnverksamhet. (se 3:e uppl. 1892). Denna sångbok gavs ut i 32 upplagor i 336.000 ex.</t>
  </si>
  <si>
    <t>Sjung - Sånger för söndagsskolan och hemmet</t>
  </si>
  <si>
    <t>C M Djurfeldt</t>
  </si>
  <si>
    <t>Sjung af hjärtat</t>
  </si>
  <si>
    <t>Text och musik av Sören Janson. Förlaget Filadelfia (har häfte 2 och 3)</t>
  </si>
  <si>
    <t>Sjung av fröjd ; Andliga sånger, häfte 1  (nr 1---)</t>
  </si>
  <si>
    <t>Jesu Kristi kyrka av sista dagars heliga</t>
  </si>
  <si>
    <t>Sjung av hjärtat</t>
  </si>
  <si>
    <t>Körsånger arrangerade av Lennart Jernestrand, Filadelfia, 20 sid. (Har ej nr 1-8)</t>
  </si>
  <si>
    <t>Sjung evangelium 8</t>
  </si>
  <si>
    <t>EFS. Av Brödratrion Alvar, Axel och Thure Byström (har I &amp; III)</t>
  </si>
  <si>
    <t>Sjung Evangelium II</t>
  </si>
  <si>
    <t>Arrangerade av Lennart Jernestrand, Filadelfia, Stockholm. 2+2+4 sid</t>
  </si>
  <si>
    <t>Sjung evangeliumliten : rapsodi på sånger ur Segertoner : för (unison) kör och blåsare / arr.: Lennart Jernestrand</t>
  </si>
  <si>
    <t>Fildelfia, 20 sid</t>
  </si>
  <si>
    <t>Sjung halleluja : tillsammans i bön och lovsång 2</t>
  </si>
  <si>
    <t>Nelly Hall</t>
  </si>
  <si>
    <t>Sjung hans lof! : andeliga sånger</t>
  </si>
  <si>
    <t>Sjung Hans lov ; Andliga sånger, häfte 2 (nr 17-32)</t>
  </si>
  <si>
    <t>Moderna läsare</t>
  </si>
  <si>
    <t>Sjung in de nya sångerna</t>
  </si>
  <si>
    <t>Libris (2003)</t>
  </si>
  <si>
    <t>Frälsningsarmén del 1 med 76 nr, del 2 1995 med 50 nr samt del 3 2003 med 80 nr på 104 sid.</t>
  </si>
  <si>
    <t>Sjung inför Herren (1993, 1995, 2003)</t>
  </si>
  <si>
    <t>28 nr. Tunt häfte. EFS.</t>
  </si>
  <si>
    <t>Sjung juniorer</t>
  </si>
  <si>
    <t>Stockholm : Frälsningsarméns högkvarter, 20 sid. Programpaket 4</t>
  </si>
  <si>
    <t>Sjung med glädje : sånger för unga röster</t>
  </si>
  <si>
    <t>22 nr, EFS, tunt häfte utan hårdare omslag.</t>
  </si>
  <si>
    <t>Sjung om Guds rika kärlek</t>
  </si>
  <si>
    <t>Av C.A. Johansson, 34 nr. (64 sid.) tryckt i Karlshamn, grön kartong.</t>
  </si>
  <si>
    <t>Sjung om Herran</t>
  </si>
  <si>
    <t>Svensson, J. A (medarb)</t>
  </si>
  <si>
    <t>Sjung om Honom! : Andeliga sånger i nåden. (1:a o. 2:a hft.)</t>
  </si>
  <si>
    <t>Församlingsförlaget. 335 sid. Börjesson, Jan H</t>
  </si>
  <si>
    <t>Sjung till Herrens ära ; församlingssånger</t>
  </si>
  <si>
    <t>Sångerna sammanställda av Marianne Andersson m.fl, kyrkoårslista Bodil och Göran Landgren ISBN 91-89036-20-4 (inb.) 195 sid. Varberg, Argument förl</t>
  </si>
  <si>
    <t>Sjung till vår Gud</t>
  </si>
  <si>
    <t>Sammanställd av Gunvor Ronnheden, 29 sid. Hortensia</t>
  </si>
  <si>
    <t>Sjung tillsammans : psalmer för barn : en liten psalmbok</t>
  </si>
  <si>
    <t>Sjung ut Fröjdebud, 20 julsånger med potpurriet Fridsfursten</t>
  </si>
  <si>
    <t>Conference press, Chicago, Ill. utan år (1927). Häfte</t>
  </si>
  <si>
    <t xml:space="preserve">Sjung! Sånger för Svenska Baptisternas Jubileum Chicago, Ill. den 23-28 augusti, 1927. </t>
  </si>
  <si>
    <t>Hubert Lindéll. Filipstad.</t>
  </si>
  <si>
    <t>Sjung, till Jesu ära! - Sånger.</t>
  </si>
  <si>
    <t>af O. A. O[ttander] m. fl. I, II (1842-1926-Medarbetare) Har 3:e &amp; 5:e uppl</t>
  </si>
  <si>
    <t>Sjunger Herranom alla land : Sånger från Östra Småland  (1:a kom 1877, har 3:e uppl 1878)</t>
  </si>
  <si>
    <t>Carl Gustaf Österling. Pietistisk (se googlebooks)</t>
  </si>
  <si>
    <t>Själens himlalust på jorden - 36 anderika psalmer</t>
  </si>
  <si>
    <t>Ur 1645 års psalmbokshistoria</t>
  </si>
  <si>
    <t>Anjou N.E. 235 sånger</t>
  </si>
  <si>
    <t>Skolbarnens sångbok</t>
  </si>
  <si>
    <t>af B. E. ; utgifne af P. Palmqvist. 2:a uppl. Stockholm : Tryckt hos P. P. Eide &amp; Comp. 1857, 26 sid</t>
  </si>
  <si>
    <t xml:space="preserve">Skol-sånger : med musik för två stämmor i sifferskrift. H. 1 </t>
  </si>
  <si>
    <t>Av Lina Sandell (1832-1903). Troligen anonymt utgiven och otryckt. Innehåller LS trosbekännelse</t>
  </si>
  <si>
    <t>Små sånger för barn med afseende på de tio budorden</t>
  </si>
  <si>
    <t>50 nr samt körer, EFS De Ungas Förbund, fyrstämmiga noter, grön ringpärm.</t>
  </si>
  <si>
    <t>Sommartoner</t>
  </si>
  <si>
    <t>Helsingfors 1958, 65 sidor</t>
  </si>
  <si>
    <t>Sotilaan virsikirja (soldatens psalmbok)</t>
  </si>
  <si>
    <t>Hjärne, Carl Urban (har PDF från Umeå)</t>
  </si>
  <si>
    <t>Spena-barnas innerliga rök-offer, wid åtskilliga tider, tillstånd och tillfällen</t>
  </si>
  <si>
    <t>87 nr. av Sthlms Spiritualistiska Förening.</t>
  </si>
  <si>
    <t>Spiritualistisk sångbok</t>
  </si>
  <si>
    <t>Stadsmissionens sångbok : Psalmer och sånger samlade för Stockholms stadsmission</t>
  </si>
  <si>
    <t>Stilla natt, Heliga natt, 27 julsånger med musik</t>
  </si>
  <si>
    <t xml:space="preserve">Almquist, C.A. </t>
  </si>
  <si>
    <t>Strids- och fridstoner</t>
  </si>
  <si>
    <t>Utg. av Vikingsson, 24 nr. 63 sid. Tryckt i Örebro.</t>
  </si>
  <si>
    <t>Strids- och segertoner</t>
  </si>
  <si>
    <t>Frälsningsarmén (8 st 1893, 8 st 1894)</t>
  </si>
  <si>
    <t xml:space="preserve">Stridsmusik </t>
  </si>
  <si>
    <t>Frälsningsarmén (har 1885 med 238 sånger och 1889 med 311)</t>
  </si>
  <si>
    <t>Stridssånger (1884, 1887, 1890, 1891, 1892)</t>
  </si>
  <si>
    <t>Stränga din Lyra! Nr 3</t>
  </si>
  <si>
    <t>Samlade och utgivna av Bengt Olofsson, arr: Lennart Jernestrand. Förlaget Filadelfia. (Har häfte 2)</t>
  </si>
  <si>
    <t>Strösånger, häfte 1 (nr 1-10)</t>
  </si>
  <si>
    <t>Westling, Aug. W</t>
  </si>
  <si>
    <t>Studiekurs för söndagsskollärare</t>
  </si>
  <si>
    <t>Joel Blomqvist</t>
  </si>
  <si>
    <t>Stycken ur Davids psalmer med melodier</t>
  </si>
  <si>
    <t>De Kristna Samfundens Nykterhetsrörelse (DKSN). 200 nr. Bef. = 4:e utökade upplagan.</t>
  </si>
  <si>
    <t>Stäm upp</t>
  </si>
  <si>
    <t>Av Lewi Petrus, Filadelfia, 116 nr. med början av nr. 336. Omarb. och tillökad uppl. (Har musiksupplement 1931)</t>
  </si>
  <si>
    <t>Supplement till Segertoner</t>
  </si>
  <si>
    <t>Jämte notiser om melodiernas ursprung, ålder och förekomst mm. På uppdrag af Sällskapet "Kyrkosångens Vänners" Centralkommitté. Utgifven av G.T. Lundblad, kommitténs sekreterare. 2:a uppl</t>
  </si>
  <si>
    <t>Svensk koralbok i reviderad rytmisk form</t>
  </si>
  <si>
    <t>Svensk psalmbok för de evangelisk-lutherska församlingarne i Finland, antagen 1886</t>
  </si>
  <si>
    <t>Böök Fredrik (Akademien, stol 10). Om Lars Linderot bl.a. och Fredrik Cederborgh m.fl.</t>
  </si>
  <si>
    <t>Svensk vardag : essayer</t>
  </si>
  <si>
    <t>Enl Wikipedia</t>
  </si>
  <si>
    <t>Lagerstedt, Linnéa och Bengtsson, Bengt</t>
  </si>
  <si>
    <t>Svenska baptisternas sångarförbund 1913-1938</t>
  </si>
  <si>
    <t>300 nr (Sv.Fr.arm. bildad 1905)</t>
  </si>
  <si>
    <t>Svenska Frälsningsarméns sångbok</t>
  </si>
  <si>
    <t>525 nr. SFA bildades 1905</t>
  </si>
  <si>
    <t xml:space="preserve">1922 har 525 sånger, </t>
  </si>
  <si>
    <t>1905, 1907, 1942, 1980</t>
  </si>
  <si>
    <t>J Dillner. Norstedt och söner. Sthlm (har senare)</t>
  </si>
  <si>
    <t>Swenska Kyrkans Psalmbok af år 1819. Med melodier och harmoni i fyrstämmig sifferskrift</t>
  </si>
  <si>
    <t>Libris (Nordin)</t>
  </si>
  <si>
    <t>Förlag J Riis Stockholm 1870 samt 1871 (saknas på Libris). Dessutom 
Förlaget Carl Nordin Falun "Ny, öfwersedd uppl" / af J. F. Å. (Åkerblom från Folkärna)</t>
  </si>
  <si>
    <t>Swenska psalm-boken, af konungen gillad och stadfästad år 1819 samt siffer-koralbok, eller melodierna till Swenska psalmboken, enligt J. C. F. Hæffners koralbok, äfwensom de förnämsta delarne af swenska meβan, enligt både Hæffner och Åhlström, der de äro skiljaktiga, betecknade med siffror</t>
  </si>
  <si>
    <t>Utgifne af J. Fr. Törnwall. Musikdirektör &amp; domkyrkoorganist. Linköping</t>
  </si>
  <si>
    <t>Swenska psalmbokens choralmelodier</t>
  </si>
  <si>
    <t>492 nr och 412 sid till skillnad från andra utgåvor 1848 (ej noterat till NPF)</t>
  </si>
  <si>
    <t>Svenska psalmer m fl samt Sv. Mässan för fyrstämmigt psalmodikon</t>
  </si>
  <si>
    <t>Swenske Songer eller wijsor 1536</t>
  </si>
  <si>
    <t>Text &amp; musik Konrad Larsson. Notblad. För soloröst med piano eller orgel. Missionsförbundets förlag</t>
  </si>
  <si>
    <t>Sång i advent</t>
  </si>
  <si>
    <t>Albert Runbäck. Nordiska musikförlaget 46 sid</t>
  </si>
  <si>
    <t>Sång och psalm : hymnarium för diskantröster</t>
  </si>
  <si>
    <t>Av Wilh. Dreier (sångare och missionär) Harriers bokförlag</t>
  </si>
  <si>
    <t>Sångartoner</t>
  </si>
  <si>
    <t>Peder Jonsson Topp, ""Den vandrande bokhandeln". 100 sånger ur Syréens sånger. P.A. Huldberg, 35 öre</t>
  </si>
  <si>
    <t>Sångbasunen ; På flera christliga vänners innerliga åstundan till ny tryckning befordrad af P. T.</t>
  </si>
  <si>
    <t>Utgiven av Visby kristliga samarbetskommitté, 72 nr, 63 sid. Tryckt hos Länstryckeriet, Jönköping.</t>
  </si>
  <si>
    <t>Göteborg : Göteborgs folkskolor, 1929. 1:a uppl, 204 sid</t>
  </si>
  <si>
    <t>Sångbok : innehållande i undervisningsplanen för Göteborgs folkskolor ingående psalmer och sånger</t>
  </si>
  <si>
    <t>Bokbörsen (Annulerades)</t>
  </si>
  <si>
    <t>(Har 1907 och Hoppets här 1911) (Blåbandsrörelsen bildades 1886 i Sverige)</t>
  </si>
  <si>
    <t>Sångbok för Blåbandsmöten 1897</t>
  </si>
  <si>
    <t>(Har 1907 och Hoppets här 1911) 275 nr. Vid 5:e uppl. 1924 reviderades denna sångbok. Bef. 1942 (Blåbandsrörelsen bildades 1886 i Sverige).</t>
  </si>
  <si>
    <t>Sångbok för Blåbandsmöten 1901</t>
  </si>
  <si>
    <t>109 nr. varav 20 andliga. Grått häfte.</t>
  </si>
  <si>
    <t>Sångbok för scouter</t>
  </si>
  <si>
    <t>Musiktryck: utgivare: Gösta Elowsson, Ragnar Pettersson. Fribaptistsamfundet. Tidaholm</t>
  </si>
  <si>
    <t>Sångboken Tänkt och tonat</t>
  </si>
  <si>
    <t>Utgivare: Gösta Elowsson, Ragnar Pettersson. Fribaptistsamfundets förlag. Tidaholm (utan sidantal)</t>
  </si>
  <si>
    <t>[Musiktryck] Andliga sånger utg. av Theofil Engström (se Musiktryck, har nr 2, 6, 9 + A4-samling 1984)</t>
  </si>
  <si>
    <t>Sångbukett, häfte onumrerat, 3, 4, 5, 7, 8</t>
  </si>
  <si>
    <t>1959-1968</t>
  </si>
  <si>
    <t>(har nr 2,6, 9 + A4-samling 1984)</t>
  </si>
  <si>
    <t>Sångbukett, se Theofil Engströms sångbukett</t>
  </si>
  <si>
    <t>Sångens Härold, årg 03 - nr 3</t>
  </si>
  <si>
    <t>Sångens Härold, årg 09 - nr 3</t>
  </si>
  <si>
    <t>d.v.s. Charlotta Lindholm (1836-1917), lärare i Göteborg och Stockholm, 56 nr för söndagsskolan.</t>
  </si>
  <si>
    <t>Sånger af Nanny</t>
  </si>
  <si>
    <t>Mangs. ÖM</t>
  </si>
  <si>
    <t>Sånger för allians och väckelsemöten</t>
  </si>
  <si>
    <t>FA:s (har 1955)</t>
  </si>
  <si>
    <t>Filadelfia (saknar även ny uppl 1970)</t>
  </si>
  <si>
    <t>Sånger för barnsträngmusiken : 58 sånger ur Söndagsskolans segertoner med gitarrackord</t>
  </si>
  <si>
    <t>Av Erik Leidzén</t>
  </si>
  <si>
    <t>Sånger för blandad kör ur Jubileumskantat</t>
  </si>
  <si>
    <t>Sundsvall : Boktr AB, 72 sid (har inte 1929, 75 sid)</t>
  </si>
  <si>
    <t>Sånger för evangeliska alliansmöten</t>
  </si>
  <si>
    <t>Utvalda av frikyrkliga samarbetskommittén i Ludvika, 75 sid (har inte 1918, 72 sid)</t>
  </si>
  <si>
    <t>Samlade af A. Anderson och C.J. Andrews. Chicago : Missionärens tr., North Park College, 32 sid</t>
  </si>
  <si>
    <t>Sånger för evangeliska möten</t>
  </si>
  <si>
    <t>Frälsningsarmén (Har Sånger för barn-… 1955)</t>
  </si>
  <si>
    <t>Sånger för Frälsningsarméns barn- och ungdomsmöten</t>
  </si>
  <si>
    <t>Frälsningsarmén (har 1943, -45, -47, -48, -50, -71)</t>
  </si>
  <si>
    <t xml:space="preserve">Sånger för Frälsningsarméns möten </t>
  </si>
  <si>
    <t>1916, 1927</t>
  </si>
  <si>
    <t>Svenska frälsningsarmén (ny uppl) (Finns uppl 1927)</t>
  </si>
  <si>
    <t>Sånger för fälttåg och speciella möten</t>
  </si>
  <si>
    <t>CRONHAMN, J.P. Abr. Hirsch., 1870. 30 x 24 cm</t>
  </si>
  <si>
    <t>Sånger för hvarje högtidsdag i året samt vid andra kyrkliga högtider med svensk text satta för mansröster.</t>
  </si>
  <si>
    <t>Av Emelia Ahnfeldt-Laurin (1832-1894) (brorsdotter till Oscar A.) 120 nr. EFS.</t>
  </si>
  <si>
    <t>Sånger för kyrkoårets evangelier</t>
  </si>
  <si>
    <t>Sånger för manskör (1=23 sånger, 2=22, 3=26)</t>
  </si>
  <si>
    <t>Lydia Engvall och Walter Erixon (har 2:a) Örebro Missionsförenings förlag</t>
  </si>
  <si>
    <t>Sånger för musikföreningar Första häftet</t>
  </si>
  <si>
    <t>Verbum, Nils Wallnäs m.fl. (har melodiutgåva 1989)</t>
  </si>
  <si>
    <t>Sånger för små och stora : Ackompanjemangsutgåva</t>
  </si>
  <si>
    <t>ÖM:s förlag ur Psalm och Sång och Segertoner (se även ÖM:s För Tält och Kyrka) (Har 1971)</t>
  </si>
  <si>
    <t>Sånger för tält och kyrka 1951 och 1965</t>
  </si>
  <si>
    <t>1951, 1965</t>
  </si>
  <si>
    <t>64 n:r + körer, tryckt Härolden.</t>
  </si>
  <si>
    <t>Sånger för tält- och väckelsemöten</t>
  </si>
  <si>
    <t>Svenska frälsningsarmén [Unga Kämpar]</t>
  </si>
  <si>
    <t>Sånger för U. K.-ares speciella möten</t>
  </si>
  <si>
    <t>Libris (1981)</t>
  </si>
  <si>
    <t>Frälsningsarmén (FA)</t>
  </si>
  <si>
    <t>Sånger för unga röster - Serie häften med Sång och spel</t>
  </si>
  <si>
    <t>1981-1983</t>
  </si>
  <si>
    <t>Sånger för ungdoms - och väckelsefälttåg</t>
  </si>
  <si>
    <t>Epwortförbundet, (bildat 1892 i Sverige) 250 n:r + 50 körer. Ersatt tidigare sångbok med likn. namn. när?</t>
  </si>
  <si>
    <t>Sånger för ungdomsföreningar</t>
  </si>
  <si>
    <t>140 nr, Förlaget Filadelfia, grått tunt omslag.</t>
  </si>
  <si>
    <t>Sånger för väckelsemöten</t>
  </si>
  <si>
    <t>39 n:r, tryckt i Gävle.</t>
  </si>
  <si>
    <t>Filadelfia (har 1955)</t>
  </si>
  <si>
    <t>Sånger för väckelsemöten ur Segertoner 1930 (se koral 1952)</t>
  </si>
  <si>
    <t>Samlade av John Hedlund, 56 sid</t>
  </si>
  <si>
    <t>Sånger i korståg</t>
  </si>
  <si>
    <t>Landin Gefle, 151 sid</t>
  </si>
  <si>
    <t>Sånger i stämmor för gudstjensten och det fromma umgängeslifwet. Enfalden tillegnade af psalmodikons utgifware</t>
  </si>
  <si>
    <t>Thomasson, Pehr (eller Per), 1818-1883 (författare). Carlshamn : Camph, 1850, 29 sid</t>
  </si>
  <si>
    <t>Sånger med melodier i zifferskrift för psalmodikon</t>
  </si>
  <si>
    <t>Kristinehamn : Centraltr. 32 sid</t>
  </si>
  <si>
    <t>Sånger och psalmer för morgonandakten vid Kristinehamns praktiska skola</t>
  </si>
  <si>
    <t>Pettersson, J. A. (författare), 64 sid. Landskrona</t>
  </si>
  <si>
    <t>Sånger och psalmer tillägnade Kristi församling</t>
  </si>
  <si>
    <t>110 sid. (har 1990 med 123 sidor)</t>
  </si>
  <si>
    <t>Victor Witting (metodist, amerika?)</t>
  </si>
  <si>
    <t>Sånger på väg till Zion</t>
  </si>
  <si>
    <t>Tryckt hos SKD, 151 sid</t>
  </si>
  <si>
    <t>Sånger till cittra och psalmodikon : i enfald nedskrivna och i fåvitsko utgivna</t>
  </si>
  <si>
    <t>Av H.P-E (trol. egna sånger) 20 nr. Litet grönt häfte. EFS.</t>
  </si>
  <si>
    <t>Sånger till församlingens tjänst</t>
  </si>
  <si>
    <t>(har snarlik före 1931 från Minneapolis)</t>
  </si>
  <si>
    <t>Sånger till Herrens Lof</t>
  </si>
  <si>
    <t>41 n:r med fyrstämmiga noter. Utg. på engelska år 1950.</t>
  </si>
  <si>
    <t>Sånger till Jehovas pris</t>
  </si>
  <si>
    <t>John Bergman (1873-). Filipstad</t>
  </si>
  <si>
    <t>Sånger till Jesu ära</t>
  </si>
  <si>
    <t>Stockholm : Sv. tryckeri AB. 52 sid</t>
  </si>
  <si>
    <t>Sånger till Jesu ära : Golgata : Övervinnare sånger</t>
  </si>
  <si>
    <t>Öfwersatta af Erik Nyström. Saknar häfte 9 &amp; 10. Har nr 1-176 i sifferskrift</t>
  </si>
  <si>
    <t>Sånger till Lammets Lof nr 1-xxx (= Sankeys sånger häfte 1-x)</t>
  </si>
  <si>
    <t>Annulerades</t>
  </si>
  <si>
    <t>(Gävle)</t>
  </si>
  <si>
    <t>Sånger ur Segertoner</t>
  </si>
  <si>
    <t>Sv. Kyrkans sjömans styrelse 239 nr, andliga-, folk-, sjömans-, samt tyska och engelska sånger, ljusgul kartong.</t>
  </si>
  <si>
    <t>Sånger ute och hemma</t>
  </si>
  <si>
    <t>Häfte med 60 nr. 48 sid. Pärmant: Marta Persson, Sunnansjö.</t>
  </si>
  <si>
    <t>Sånger vid alliansmöten i Delsbo</t>
  </si>
  <si>
    <t>41 + 9 n:r, blått häfte.</t>
  </si>
  <si>
    <t>Sånger vid KFUM:s friluftsmöten</t>
  </si>
  <si>
    <t>Centralförbundet för nykterhetsundervisning</t>
  </si>
  <si>
    <t>Sånger vid kurser, nykterhets- o. ungdomsmöten ect.</t>
  </si>
  <si>
    <t>92 nr 77 sid. med reg. Ljusblått häfte, EFS</t>
  </si>
  <si>
    <t>Sånghäfte för Solglimts- och juniorföreningar</t>
  </si>
  <si>
    <t>af Joh. Dillner ; med någon förändring af And. Bersselius</t>
  </si>
  <si>
    <t>Sånglära för folkskollärare-seminarier och folkskolor : för zifferskrift</t>
  </si>
  <si>
    <t>Av C P Hultstedt. Kantor i Wrigstad. Tryckt i Växjö. (med texten:  ett bestämt förbud för dem, som sakna 
sångröst, att försöka deltaga i sång, hvilket förbud med största 
stränghet bör tillämpas)</t>
  </si>
  <si>
    <t>Sånglära för folkskolor, innehållande underwisningsmethoden och dertill nödige öfningsexempel jemte swenska psalmbokens melodier, uppställde i förenklad sifferskrift och i progressiv ordning; samt swenska messan och en kort anwisning för bruket af psalmodikon</t>
  </si>
  <si>
    <t>Utgivet av Örebromissionen i samverkan med Helgelseförbundet och Svenska alliansmissionen. Örebromissionen, 31 sid</t>
  </si>
  <si>
    <t>Sångsam 1</t>
  </si>
  <si>
    <t>Örebromissionen, 31 sid</t>
  </si>
  <si>
    <t>Sångsam 2</t>
  </si>
  <si>
    <t>Af N. H. 2:a uppl. Härnösand : Johansson, 1869, 72 sid. (Finns äv 3:e uppl 1881 enl Libris)</t>
  </si>
  <si>
    <t>Sångstycken : en-, två- och trestämmiga till begagn. vid sångundervisn. i folkskolan, i sifferskrift</t>
  </si>
  <si>
    <t>Taborförlaget Helsingfors (277 sånger)</t>
  </si>
  <si>
    <t>267 nr. Finlands svenska ssk förbund, 2:a uppl</t>
  </si>
  <si>
    <t>Söndagsskolsånger</t>
  </si>
  <si>
    <t>Finlands svenska söndagsskolförbund </t>
  </si>
  <si>
    <t>Söndagsskolsånger. 2, Kyrkovisor för barn</t>
  </si>
  <si>
    <t>1965 ?</t>
  </si>
  <si>
    <t>152 n:r, andliga och nykterhetssånger. Blått mjukt omslag.</t>
  </si>
  <si>
    <t>Templar-Ordens Sångbok</t>
  </si>
  <si>
    <t>Landin Gustaf, Tryckningskommitténs förlagsexp, 208 sid.</t>
  </si>
  <si>
    <t>Theodor Truve : en minnesteckning</t>
  </si>
  <si>
    <t>16 tre- och fyrstämmiga sånger för damkör av Sigvard Larsson. Missionsförbundets förlag</t>
  </si>
  <si>
    <t>Till helig tjänst</t>
  </si>
  <si>
    <t>Sånger av Astrid Göransson</t>
  </si>
  <si>
    <t>Till Jesu ära Häfte 3</t>
  </si>
  <si>
    <t>1987 ev</t>
  </si>
  <si>
    <t>Umeå : David media, 124 sid</t>
  </si>
  <si>
    <t>Till vår Gud : 90 lovsångsklassiker</t>
  </si>
  <si>
    <t>[Musiktryck] Sånger för kör av Roland Utbult ISBN 91-7080-730-2</t>
  </si>
  <si>
    <t>Till vår Gud : och andra önskesånger</t>
  </si>
  <si>
    <t>Johan Dillner (1785-1862) som vurmade mkt för Psalmodikon. Tryckt i Stockholm. Nytryck 1894 med ny titel.</t>
  </si>
  <si>
    <t>Tillfällighetsstycken från landsbygden. Sånger till väckelse och näring för andakten och tron</t>
  </si>
  <si>
    <t>Götebrg</t>
  </si>
  <si>
    <t>Tillägg : Sånger för bön och väckelsemöten</t>
  </si>
  <si>
    <t>K[arl] G[ustav] Sjölin (har ursprungsboken)</t>
  </si>
  <si>
    <t>Tillägg till Väckelsesånger för affällingar och det slumrande sion</t>
  </si>
  <si>
    <t>1914-1917</t>
  </si>
  <si>
    <t>Av Bertil Wallin, SMF. - söks -</t>
  </si>
  <si>
    <t>Tio kyrkovisor</t>
  </si>
  <si>
    <t>(utan samfund)</t>
  </si>
  <si>
    <t>Tjugofem urvalda sånger af Lars Linderot</t>
  </si>
  <si>
    <t xml:space="preserve">Nilsson, Tufwe, 1785-1855. Wexjö, 1842 </t>
  </si>
  <si>
    <t>Tolf sånger, i anledning af Herrans Jesu Christi sändebref till de sju församlingar i Asien, ... : Af T-N. Jemte en sång om Fader wår</t>
  </si>
  <si>
    <t>Ur Nya sånger, Sångens härold, Jubel &amp; Hjärtetoner</t>
  </si>
  <si>
    <t>Tollarpspärmen - Strängmusiksångpärm</t>
  </si>
  <si>
    <t>fram till 60-talet</t>
  </si>
  <si>
    <t xml:space="preserve">Av Henrik Schager (1870-1934). 65 n:r många av H.S. </t>
  </si>
  <si>
    <t>Toner från det inre livets värld</t>
  </si>
  <si>
    <t>Av Axel O. Schager (1870-1934) tulltj.man. 322 nr</t>
  </si>
  <si>
    <t>H[enrik Axel Oskar] Schager (1870-1934)  (6:e uppl 1925)</t>
  </si>
  <si>
    <t>Bokhållare Granatenflycht, Didrik (1678-1726). Utg i Stockholm och Åbo</t>
  </si>
  <si>
    <t>Trettijo Twå Anderike Psalmer, Ifrån Tyska Språket Förswänskade</t>
  </si>
  <si>
    <t>K[arl] J[ohan] Redin</t>
  </si>
  <si>
    <t>Troshelbregdagörelsesånger</t>
  </si>
  <si>
    <t>Ur Sånger i stämmor för gudstjensten och det fromma umgängeslifwet, af psalmodikons utgifware</t>
  </si>
  <si>
    <t>Twenne folksånger i stämmor</t>
  </si>
  <si>
    <t>Essloff, ÖM</t>
  </si>
  <si>
    <t>Tältsymbalen</t>
  </si>
  <si>
    <t>u å</t>
  </si>
  <si>
    <t>Essloff. ÖM</t>
  </si>
  <si>
    <t>Tältsymbalen : Sångbok för tält- och väckelsemöten</t>
  </si>
  <si>
    <t>Libris (1988)</t>
  </si>
  <si>
    <t>Gösta Elowsson, Ragnar Pettersson. Fribaptistsamf.förlag  (155 sånger)</t>
  </si>
  <si>
    <t>Tänkt och tonat, Sångboken</t>
  </si>
  <si>
    <t>1980 &amp; 1988</t>
  </si>
  <si>
    <t>J.A. Eklund, SvKy Diakonistyrelse, 223 sid</t>
  </si>
  <si>
    <t>Under korset och inför döden : Psalmer i bearbetning</t>
  </si>
  <si>
    <t>Musiktryck: Ung-psalmredaktionen, Anna Braw, Åke Olson och Anna Stenlund. Libris Örebro, 400 sid</t>
  </si>
  <si>
    <t>Ung psalm</t>
  </si>
  <si>
    <t>Samlade av Jan-Inge Hall och Margareta Karlehagen. Örebro : Bokförlaget Libris, 36 sid</t>
  </si>
  <si>
    <t>Unga röster-sånger 1</t>
  </si>
  <si>
    <t>Samlade av Jan-Inge Hall och Margareta Karlehagen. Örebro : Bokförlaget Libris, 24 sid</t>
  </si>
  <si>
    <t>Unga röster-sånger 2</t>
  </si>
  <si>
    <t>Örebro : Örebromissionens Ungdom, 24 sid</t>
  </si>
  <si>
    <t>Unga röster-sånger 4</t>
  </si>
  <si>
    <t>Sånger för ungdomskör av Torsten Erséus. Missionsförbundets förlag</t>
  </si>
  <si>
    <t>Ungdomens konung</t>
  </si>
  <si>
    <t>Av Konrad Rehnström, Adelöv. 48 nr, lj.blått häfte.</t>
  </si>
  <si>
    <t>Ungdomsharpan 1912</t>
  </si>
  <si>
    <t>Gavs ut som musikbok till FA:s ungdomssånger 1924</t>
  </si>
  <si>
    <t>Ungdomsjournalen</t>
  </si>
  <si>
    <t>Fosterlandsstiftelsen</t>
  </si>
  <si>
    <t>Ungdomssånger : Sångbok för den kristliga andakten : För kyrkan, skolan och hemmet</t>
  </si>
  <si>
    <t>Har inte Psalmhäfte </t>
  </si>
  <si>
    <t>Bollnäs missionskyrkas junioravdelning. Tr.Ab Ljusnan, 91 sid</t>
  </si>
  <si>
    <t>Ungdomssånger 1922 : Bollnäs missionskyrkas junioravdelning</t>
  </si>
  <si>
    <t>Ungdomssånger och strängaspel</t>
  </si>
  <si>
    <t>Av Joel Blomquist, 100 nr med register, brunt häfte EFS (se 1942, samma förlag men två skilda sångböcker).</t>
  </si>
  <si>
    <t>Ungdomstoner</t>
  </si>
  <si>
    <t>100 nr av Sven Bodin m fl. Andliga, fosterländska och lyriska sånger. Ej register. Grått häfte, EFS.</t>
  </si>
  <si>
    <t>Utg. av Mamrelunds kristliga ungdomsförening, 124 sid</t>
  </si>
  <si>
    <t>Ungdomstoner : Sångbok för uppbyggelse- och väckelsemöten</t>
  </si>
  <si>
    <t>Uppbyggelse- och väckelsesånger för Örebro kristliga arbetareförenings möten</t>
  </si>
  <si>
    <t>Av Abela Maria Gullbransson, Varberg (1775-1822). 214 sid.4:e uppl. 36 sånger med många verser, böner och brev om nådatillståndet.</t>
  </si>
  <si>
    <t>Uppbyggliga sånger och böner vid åtskilliga tillfällen</t>
  </si>
  <si>
    <t>KFUM, sångbok av Kristna Föreningen Unga Män (bildad 1887). (har 1909, 1925,1930, 1952)</t>
  </si>
  <si>
    <t>UPPÅT</t>
  </si>
  <si>
    <t>Förbundet mellan Sveriges kristliga föreningar af Unge Män, Sthlm (har 1909, 1925,1930, 1952)</t>
  </si>
  <si>
    <t>1900, 1921</t>
  </si>
  <si>
    <t>J[oël] Blomqwist</t>
  </si>
  <si>
    <t>Ur livskällan Bibelordsånger</t>
  </si>
  <si>
    <t>Fyrstämmig kör av O. Ahnfeldt, 43 n:r liten grön kartong.</t>
  </si>
  <si>
    <t>Urval af Andeliga sånger</t>
  </si>
  <si>
    <t>Urval ur Sions sånger 1922 Psalmer och sånger för offentligt och enskilt bruk i kyrka, skola och hem</t>
  </si>
  <si>
    <t>88 nr varav en del med utvalda verser, 64 sid. tryckt hos Tryckeribolaget, Gefle. 10,5x6,5 cm.</t>
  </si>
  <si>
    <t>Utdrag ur Sv. Psalmboken för Hälsinge regemente</t>
  </si>
  <si>
    <t>Av rikskanslirådet Joachim von Düben (1671-1730) som suttit i rysk fångenskap efter Poltava-striden. 230 n:r. Både egna och tyska översättningar</t>
  </si>
  <si>
    <t>Utvalda andeliga sånger - Uthwalde andelige sånger, af tyska språket på swensko tolckade</t>
  </si>
  <si>
    <t>Westerås 1756. Anses vara föregångre till Rutströms sånger</t>
  </si>
  <si>
    <t>Utwalda sånger om Jesu Christi nåderika födelse</t>
  </si>
  <si>
    <t>Götheborg 1828. Från Geo. Löwegrens boktryckeri.</t>
  </si>
  <si>
    <t xml:space="preserve">Walda andeliga sånger, af Lars Linderot ... </t>
  </si>
  <si>
    <t>Josef Högström, Gustavsberg nr 1, Kimstad. 12 sid (Har samma titel utgiven i Arvika)</t>
  </si>
  <si>
    <t>Norrköping. B Trycksaker, 48 sid (har Valda sånger ur Psalmisten 1928)</t>
  </si>
  <si>
    <t>Valda sånger ur Svenska missionsförbundets sångbok och Psalmisten</t>
  </si>
  <si>
    <t>Valda väckelsesånger</t>
  </si>
  <si>
    <t>Högdahl, H. Hudiksvall : S. Hellström, 1870, 48 sid</t>
  </si>
  <si>
    <t xml:space="preserve">Valda, lättare sånger för folkskolan, i sifferskrift. h. 1. </t>
  </si>
  <si>
    <t>Ockelbo : J. Svärd, 36 sid</t>
  </si>
  <si>
    <t>Vallfartssånger</t>
  </si>
  <si>
    <t>Av Ebbe Bolin, 49 n:r. (har likn nr 1,2 och 4)</t>
  </si>
  <si>
    <t>Vallfartssånger : Väckelse och Hemlandssånger</t>
  </si>
  <si>
    <t>av Paul Nilsson. SKDN, 63 sid</t>
  </si>
  <si>
    <t xml:space="preserve">Vallfartssånger från det heliga landet </t>
  </si>
  <si>
    <t>Utg. av Erik Gustaf Wengelin (1855-1935), ett häfte med 13 sånger av Ingrid Palm (1858-1886) Ockelbo. Hon hade gått ett år på Elsa Borgs Bibelskola i Sthlm och arbetade kort tid på hem för fattiga i Örebro. Förord skrivet i Boxholm, tryckt i Gävle.</t>
  </si>
  <si>
    <t>Vallflickans pilgrimssånger</t>
  </si>
  <si>
    <t>Creiman, Anders, ?-1707 (författare) Chemnitz, A., 1700-t. (författare) Stockholm, tryckt hos Joh. L. Horrn, kgl. ant. arch. boktr. 1737. 144 s., s. 159-312 (s. 307-312 opag.)</t>
  </si>
  <si>
    <t>Wederqweckande siäla-ro, eller: Hundrade andelige sånger, hwar igenom en christtrogen siäl kan vpwäckas til gudelig andacht, märkelig förbättring, och dagelig vpbyggelse vti sin christendom. Jämwäl ock deraf hämta en kraftig tröst vnder sitt mödosamma lefwerne. Sammansatte af A.C</t>
  </si>
  <si>
    <t>Af framlidna Fru A. M. Gullbrandson i Warberg (har Creimans 1855)</t>
  </si>
  <si>
    <t>Wederqvickande själaro bestående uti andeliga sånger lämpade efter hwars och ens olika själatillstånd</t>
  </si>
  <si>
    <t xml:space="preserve">Af Gustaf Adolph Hiärne hopsamlade uti Stralsund </t>
  </si>
  <si>
    <t>Werser gjorde wid Åtskilliga Tillfällen</t>
  </si>
  <si>
    <t>IHCM (Sjukhuskyrkan) 66 n:r.</t>
  </si>
  <si>
    <t>Vi sjunger tillsammans</t>
  </si>
  <si>
    <t>Av KWS [Wilhelmina Söderström] Davids psalmer bearbetade till melodier ur SvKy psalmbok</t>
  </si>
  <si>
    <t>Vid harpans toner</t>
  </si>
  <si>
    <t>Ur För Sabbatsstunder och Malmbjörk</t>
  </si>
  <si>
    <t>10 solosånger med musik av Olle Videstrand. Missionsförbundets förlag</t>
  </si>
  <si>
    <t>Våga stora ting för Herren</t>
  </si>
  <si>
    <t>av Andréa Räder (bilder). Rabén &amp; Sjögren, tryckt 1997, 60 sid, 382 gr</t>
  </si>
  <si>
    <t>Våra kära psalmer</t>
  </si>
  <si>
    <t>Avstår 100 kr</t>
  </si>
  <si>
    <t>Bokbörsen Anabok</t>
  </si>
  <si>
    <t>Sjölin, Karl Gustaf, 1857-1937 (har koral 1927) 320 nr, 261 sid. av K G. Sjölin, (1857-1936) på eget förlag, Gränna, Fagerslätt. De flesta sångerna är av KGS. Bef: 6:e utökade uppl. (från 1903 ”Väckelsesånger för avfällingar”). Finns på Runeberg</t>
  </si>
  <si>
    <t>Väckelse- och hemlandssånger</t>
  </si>
  <si>
    <t>John Ongman, ÖM</t>
  </si>
  <si>
    <t>Väckelse- och Lofsånger</t>
  </si>
  <si>
    <t>Fribaptisterna. Habo (har 2:a omarb 1959)</t>
  </si>
  <si>
    <t>Väckelse- och ungdomssånger</t>
  </si>
  <si>
    <t>Läsaren &amp; Virsbo</t>
  </si>
  <si>
    <t>Gullberg, Sam. Facklan, Sthlm, 32 sid</t>
  </si>
  <si>
    <t>Väckelsesången förr och nu : Glimtar från väckelsearbetet</t>
  </si>
  <si>
    <t>Oskarshamn, Oskarshamnsposten, 23 sid</t>
  </si>
  <si>
    <t>Väckelsesånger</t>
  </si>
  <si>
    <t>Väckelsesånger : Budskap från hemmet</t>
  </si>
  <si>
    <t>Av Karl Gustaf Sjölin, (1857-1937), soldat, predikant Helgelseförb. Småland, 50 nr. Utg. 1910 i grå kartong och 251 nr. (se 1923)</t>
  </si>
  <si>
    <t>Väckelsesånger för avfällingar och det slumrande Zion</t>
  </si>
  <si>
    <t>Breitholtz, Ragnar, Kotka</t>
  </si>
  <si>
    <t>Väckelsesånger. Samlade av R.B-tz.</t>
  </si>
  <si>
    <t>Svenska Baptistsamfundet 1848-2012, Votum &amp; Gullers Förlag, 344 sid</t>
  </si>
  <si>
    <t>Vägmärken för baptister ; Tro, Frihet, Gemenskap</t>
  </si>
  <si>
    <t>13 solo- och duettsånger. Musik av Gösta Ohlin m.fl. Missionsförbundets förlag</t>
  </si>
  <si>
    <t>Vänta efter Herren</t>
  </si>
  <si>
    <t>Andra upplagan med de vackraste och mest brukliga melodierna. Falun. J.F. Åkerblom (prost i Folkärna)</t>
  </si>
  <si>
    <r>
      <t>Zifferkoralbok</t>
    </r>
    <r>
      <rPr>
        <b/>
        <sz val="10"/>
        <color rgb="FF333300"/>
        <rFont val="Verdana"/>
        <family val="2"/>
      </rPr>
      <t/>
    </r>
  </si>
  <si>
    <t>äfwensom de förnämsta delarne af swenska messan, enligt både Hæffner och Ålström, der de äro mera skiljaktige, betecknade med ziffror, för folkskolor och menige man. Nytt försök, utan begagnande af de grekiska tonarterne, samt höjnings- och sänkningstecken såsom företeckning framför melodierne. Av J F Åkerblom Falun (prost i Folkärna). Ev 2:a uppl 1848</t>
  </si>
  <si>
    <t>Ziffer-koralbok eller Melodierna till Swenska Psalmboken, enligt J.C.F. Haeffners koralbok</t>
  </si>
  <si>
    <t>J.A. Josephson (Jacob Axel). Upsala, Edquist &amp; Berglund 1867-1870</t>
  </si>
  <si>
    <t>Zion</t>
  </si>
  <si>
    <t>1867-1868</t>
  </si>
  <si>
    <t>Bjudit 178 kr</t>
  </si>
  <si>
    <t>Galesburg, Ill ; Keokuk, Ia ; Knoxville, Ill</t>
  </si>
  <si>
    <t>Zions baner</t>
  </si>
  <si>
    <t>1871 - 1879</t>
  </si>
  <si>
    <t>dels författad, dels samlad och ordnad af Fredrik Nibelius (1850-1897). Chicago : Enander &amp; Bohmans förl.</t>
  </si>
  <si>
    <t>Zions sångbok för kyrkan och hemmet</t>
  </si>
  <si>
    <t>Brags psalmer utgavs även 1820 tillsammans med andra av K. F. Kjellerstedt</t>
  </si>
  <si>
    <t>Zions sånger vid Babylons älfver</t>
  </si>
  <si>
    <t>Chicago, Ill ; St. Paul &amp; Minneapolis, Minn</t>
  </si>
  <si>
    <t>Zions wakt</t>
  </si>
  <si>
    <t>1874 - 1876</t>
  </si>
  <si>
    <t>Paul Nilsson, SvKy Diakonistyrelses förlag, 182 sid</t>
  </si>
  <si>
    <t>Återljud från templet: 253 psalmer och sånger för sön- och helgdagar och kyrliga handlingar</t>
  </si>
  <si>
    <t>Carl Gustaf Österling (1673-1732). Föregicks av "Österlings sånger".</t>
  </si>
  <si>
    <t>Åtskillige andelige wisor i hopsamlade, jemte tilökningen på the ewangeliske psalmerne</t>
  </si>
  <si>
    <t>38 nr, avlångt häfte med melodistämma, Filadelfia.</t>
  </si>
  <si>
    <t>Ännu mera allsång</t>
  </si>
  <si>
    <t>Nodermann, Preben, (1867-1930), Wulff, Fredrik, (1845-1930), 8 sid. Sydsv Bok- och musikförl</t>
  </si>
  <si>
    <t>Öhrstedts psalmbok : En undersökning</t>
  </si>
  <si>
    <t>[Musiktryck] 32 visor, Carl Öst</t>
  </si>
  <si>
    <t>Öst som bäst</t>
  </si>
  <si>
    <t>M von Brasch, Övervinnaresångers förlag</t>
  </si>
  <si>
    <t>Övervinnaresånger</t>
  </si>
  <si>
    <t>Vörå Frikyrkoförsamling 61 medl 
Finlands svenska pingstsamfund 143 medl
Missionskyrkan i Finland 168 medl
Finlands svenska metodistkyrka 595 medl
Finlands svenska babtistsamfund 901 medl</t>
  </si>
  <si>
    <t>--- Psalmböckerna från de finska svensktalande frikyrkorna</t>
  </si>
  <si>
    <t>Hymnologi &amp; Religion sorterad på titel</t>
  </si>
  <si>
    <t>Norborg, Carl (utg.) Uddevalla</t>
  </si>
  <si>
    <t>1936 års psalmboksförslag. En granskning</t>
  </si>
  <si>
    <t>Blomdahl, Rune. Gävle, Skandinaviska bokförlaget, 61 sid</t>
  </si>
  <si>
    <t>Adventistsamfundet 100 år i Sverige</t>
  </si>
  <si>
    <t>Swedberg, Jesper</t>
  </si>
  <si>
    <t>America illuminata : skriven och utgiven av dess biskop 1732 - inledning av Robert Murray om biskopen som vägrade att glömma svenskarna på andra sidan havet</t>
  </si>
  <si>
    <t>Bernskiöld, Hans</t>
  </si>
  <si>
    <t>Amerikansk väckelsesång 1800-1930</t>
  </si>
  <si>
    <t>Har inte kalender</t>
  </si>
  <si>
    <t>Med bidrag av Theodor Hanson, Anna Lybecker Betty, Th. J. Ebba Hammarström, Adolf Thomander m.fl. Redigerad av Ebba Hammarström. Tredje årg. Köping: Lindblad, 1908. 94, (1) s.</t>
  </si>
  <si>
    <t>Barnaglädje : Illustrerad kalender för barn</t>
  </si>
  <si>
    <t>Norstedts (2:a uppl)</t>
  </si>
  <si>
    <t>Beskow Natanael och Elsa - Studier och minnesbilder</t>
  </si>
  <si>
    <t>Petterson, Bertil (har 50-årsberättelsen)</t>
  </si>
  <si>
    <t>Betelseminariet 100 år</t>
  </si>
  <si>
    <t>David Liljemark, Galago förlag 2013, Ordfronts förlag 2009</t>
  </si>
  <si>
    <t>Boltzius</t>
  </si>
  <si>
    <t>2009 &amp; 2013</t>
  </si>
  <si>
    <t>Finns på Boltziusmuseet</t>
  </si>
  <si>
    <t>Dahlberg, John (finns på Boltziusmuseet)</t>
  </si>
  <si>
    <t>Boltzius F.A (Om troshelbrägdarörelsen)</t>
  </si>
  <si>
    <t>Lars Malmbjörk Malmen import</t>
  </si>
  <si>
    <t>Karl-Erik Svedlund, Normans Förlag. Om Lars Linderot</t>
  </si>
  <si>
    <t>De sågo himmelen öppen</t>
  </si>
  <si>
    <t>Lennart Linder, Hans-Erik Öberg</t>
  </si>
  <si>
    <t>Den nya sången : studieplan till nya Sionstoner</t>
  </si>
  <si>
    <t xml:space="preserve">Arndts, Johan. Översatt av Samuel Gustaf Cavaliin och Severin Cavallin </t>
  </si>
  <si>
    <t>Den sanna kristendomen ; Fyra böcker om</t>
  </si>
  <si>
    <t>Möller Håkan (avhandling)</t>
  </si>
  <si>
    <t>Den Wallinska psalmen</t>
  </si>
  <si>
    <t>Palmqvist Johan Viktor, 1879-, Nedre Ullerud. Saxon &amp; Lindström, Sthlm, 199 sid. (Ny utgåva 2006)</t>
  </si>
  <si>
    <t>Det gamla bruket : [Stjärnsfors] : bilder från folkliv och folkväckelser vid sekelskiftet</t>
  </si>
  <si>
    <t>Erséus Torgny i skriften Svenskt gudstjänstliv 2006 och Selanders "Psalm i vår tid"</t>
  </si>
  <si>
    <t>Ekumeniskt psalmarbete i frikyrkliga trossamfund</t>
  </si>
  <si>
    <t>Dahlén Rune W, red och Valborg Lindgärde</t>
  </si>
  <si>
    <t>En historia berättas - om missionsförbundare med bl.a "Vår store Gud gör stora under. Den sångdiktande folkskolläraren Nils Frykman" av Inger Selander</t>
  </si>
  <si>
    <t>Nodermann, Preben &amp; Wulff, Fredrik. Lund, Sydsvenska bok- och musikförlaget, 1916. 8:o. 64 s. Häftad.</t>
  </si>
  <si>
    <t>Ett nytt uppslag i psalmboks- och koralfrågan</t>
  </si>
  <si>
    <t>Har inte Samfund</t>
  </si>
  <si>
    <t>Om Pingströrelsen</t>
  </si>
  <si>
    <t>Filadelfia i Stockholm 40 år - En krönika i ord och bild</t>
  </si>
  <si>
    <t>Jersild, Margareta ; Åkesson, Ingrid</t>
  </si>
  <si>
    <t>Folklig koralsång</t>
  </si>
  <si>
    <t>Om Fribaptisterna. Eric Hansson. Furuboda Folkhögskola</t>
  </si>
  <si>
    <t>Fribaptister i 120 år</t>
  </si>
  <si>
    <t>Dovring, Karin</t>
  </si>
  <si>
    <t>Fru Lenngren och herrnhutarna</t>
  </si>
  <si>
    <t>Hartman, Karin. Illustr. Sthlm 2000. 208 sidor + 2 CD-skiva. Häftad.</t>
  </si>
  <si>
    <t xml:space="preserve">Frälsningssång och stridsmusik : Frälsningsarméns sånger och sångböcker 1882-1990. </t>
  </si>
  <si>
    <t>Hof, Sven utgav 1765</t>
  </si>
  <si>
    <t>Förklaring öfwer besynnerliga och ej allmänt bekanta ord i swenska psalmboken</t>
  </si>
  <si>
    <t>Ur Arvastson 1955</t>
  </si>
  <si>
    <t>Har inte Biografi</t>
  </si>
  <si>
    <t>Om Lybecker. Emil Liedgren. Utg i Falun</t>
  </si>
  <si>
    <t>Georg Lybecker. En andlig sångare från Ljusnarsberg</t>
  </si>
  <si>
    <t>Om Billing. H. B. Hammar, 143 sidor</t>
  </si>
  <si>
    <t>Gottfrid Billing ; Skolmannen, kyrkomannen, statsmannen</t>
  </si>
  <si>
    <t>Amicus, pseud. Lund : Aug. Collin, 125 sid</t>
  </si>
  <si>
    <t>Granskning af Psalmbokskomiténs förslag till reviderad Psalmbok för svenska kyrkan</t>
  </si>
  <si>
    <t>Andersson, J. Lund : C.W.K. Gleerup, 192 sid</t>
  </si>
  <si>
    <t>Spegel, Haqvin. Ur Theodor Norrbys boksamling. Översatt från danska som översatts från franska</t>
  </si>
  <si>
    <t>Guds Hwerk och Hwila</t>
  </si>
  <si>
    <t>Kjäll, Thorsten, text och Nilsson, Lennart, bild</t>
  </si>
  <si>
    <t>Halleluja : En bok om Frälsningsarmén</t>
  </si>
  <si>
    <t>Holmberg, Claes-Göran, Thomas Andersson</t>
  </si>
  <si>
    <t>Halls förlag : en utgivningshistorik</t>
  </si>
  <si>
    <t>Om SMF</t>
  </si>
  <si>
    <t>Forsberg, Börje, DKSN, 227 sid</t>
  </si>
  <si>
    <t>Handbok i kyrkligt söndagsskolarbete (4:e uppl)</t>
  </si>
  <si>
    <t>Dahl, Else (red) 344 sidor</t>
  </si>
  <si>
    <t>Handbok i kyrkogårdsvård</t>
  </si>
  <si>
    <t>Bælter, Sven</t>
  </si>
  <si>
    <t>Historiska anmärkningar om kyrko-cermonierna</t>
  </si>
  <si>
    <t>Johansson Roberth</t>
  </si>
  <si>
    <t>Humor i helgade hyddor nr 1-13</t>
  </si>
  <si>
    <t>1983-2012</t>
  </si>
  <si>
    <t>Om Baptism. Westin, Gunnar. Svensk baptism till 1880 talets slut.</t>
  </si>
  <si>
    <t>I den svenska frikyrklighetens genombrottstid - 255 sid</t>
  </si>
  <si>
    <t>af C.D. af Wirsén ill. af Jenny Nyström</t>
  </si>
  <si>
    <t>I Lifvets Vår</t>
  </si>
  <si>
    <t>Om Swedberg. Tottie, Henry William</t>
  </si>
  <si>
    <t xml:space="preserve">Jesper Svedbergs lif och verksamhet. Bidrag till svenska kyrkans historia. I-II. </t>
  </si>
  <si>
    <t>Om Betty Ehrenborg Posse. Av Nils Lövgren. SvKy Diakonistyrelses förlag</t>
  </si>
  <si>
    <t>Katarina Elisabet Posse, f Ehrenborg ; En livsbild från nittonde århundradet</t>
  </si>
  <si>
    <t>(Placat)</t>
  </si>
  <si>
    <t xml:space="preserve">Kongl. May:tz Nådigste Förordning Och Förbud, Angeånde Psalm- och andre Gudelige och Andelige Böckers aftryckiande. Datum Stockholm den 30 Septemb. Åhr 1691. </t>
  </si>
  <si>
    <t xml:space="preserve">Litterärhistorisk undersökning af Beckman, Johan Wilhelm </t>
  </si>
  <si>
    <t>Konung Gustaf II Adolfs krigspsalm, N:o 378 i Svenska Psalmboken</t>
  </si>
  <si>
    <t>Om Pingströrelsen. Förlaget Filadelfia</t>
  </si>
  <si>
    <t>Kring pingstväckelsen. En minnesbok till Lewi Pethrus' 50-årsdag</t>
  </si>
  <si>
    <t>Kyrka och dikt ; Några hymnologiska uppsatser</t>
  </si>
  <si>
    <t>Före 1927</t>
  </si>
  <si>
    <t>Facksimil med inledning av Darius Petkûnas, översatt av Karl-Erik Tysk. Skara stiftshistoriska nr 59 (FH har)</t>
  </si>
  <si>
    <t>Kyrkohandbok för Evangeliskt Lutherska Församlingarne i Ryska riket</t>
  </si>
  <si>
    <t>Kyrkohistoriskt Personlexikon</t>
  </si>
  <si>
    <t>Odenvik, Nathan</t>
  </si>
  <si>
    <t>Lars Linderot - Stormklockan i helgedomen</t>
  </si>
  <si>
    <t>Om Lars Linderot. Carlsson, Erik B. Göteborg : Kyrkl. Förb. 46 sid</t>
  </si>
  <si>
    <t>Lars Linderot : ett blad ur västsvensk kyrkohistoria</t>
  </si>
  <si>
    <t>Från Libris</t>
  </si>
  <si>
    <t>Sandberg, Anton</t>
  </si>
  <si>
    <t>Lundgren med lådan - en värmländsk sångare och sångförfattare : ett bidrag till frikyrkohistorien</t>
  </si>
  <si>
    <t>Lövgren, Oscar</t>
  </si>
  <si>
    <t>Läsarsång och folklig visa del I och II</t>
  </si>
  <si>
    <t>Om B Rudström</t>
  </si>
  <si>
    <t>Med bilden i fonden (om Paul Rudström 1891-1978)</t>
  </si>
  <si>
    <t>Ur artikel från Janne</t>
  </si>
  <si>
    <t>Brehmer, Torgny, Fellingsbro</t>
  </si>
  <si>
    <t>Men himlen är blå</t>
  </si>
  <si>
    <t>Hejschman, Pehr Anton. Carlstads stifts allmoge tillegnad.</t>
  </si>
  <si>
    <t>Method för choral-sång efter ziffror jemte anvisning att stämma strängen på ett psalmodikon</t>
  </si>
  <si>
    <t>Om Metodisterna. James Porter, översatt</t>
  </si>
  <si>
    <t>Metodistkyrkans historia</t>
  </si>
  <si>
    <t>Minnesskrift vid Svenska missionsförbundets 25-års-jubileum den 13 och 14 juni 1903</t>
  </si>
  <si>
    <t>Om Åkeson.  Nils Peter. Fribaptistsamfundets förlag, Habo. 162 sid. (2:a genomsedda uppl 1924)</t>
  </si>
  <si>
    <t xml:space="preserve">Minnesteckning över Helge Åkeson </t>
  </si>
  <si>
    <t>Tobin, Henrik</t>
  </si>
  <si>
    <t>Musiken i Svenska kyrkans församlingar</t>
  </si>
  <si>
    <t>Om Bolander. SvKy Diakonistyrelse</t>
  </si>
  <si>
    <t>Nils Bolander : nådens budbärare : till minnet</t>
  </si>
  <si>
    <t>Persson, Bertil. Om Samling af Äldre och Nya Andeliga Sånger och Werser och dess föregångare</t>
  </si>
  <si>
    <t>Nytt ljus över känd koral</t>
  </si>
  <si>
    <t>Har inte Psalmiana</t>
  </si>
  <si>
    <t>Nålmärke - Svenska Söndagsskolan -100 År -1951</t>
  </si>
  <si>
    <t>Selander, Inger</t>
  </si>
  <si>
    <t>Perspektiv på moderna psalmer</t>
  </si>
  <si>
    <t>Prosten teol.lic. Olle Madeland. Växjö Stiftshistoriska sällskap - skrifter 21. Peter Lorenz Sellergren (1768–1843)</t>
  </si>
  <si>
    <t>Peter Lorenz Sellergren : En småländsk väckelsepräst</t>
  </si>
  <si>
    <t>via Facebookinlägg om Lambsens</t>
  </si>
  <si>
    <t>Release 20150716, Svenskt Gudstjänstliv, Artos &amp; Norma Bokförlag, 274 sidor</t>
  </si>
  <si>
    <t>Psalm, Hymn och Andlig visa - Hymnologiska Studier</t>
  </si>
  <si>
    <t>Arvastson, Allan. Nr 31 i serien Samlingar och Studier till Svenska Kyrkans historia</t>
  </si>
  <si>
    <t>Psalmboksarbetet i Sverige vid slutet av 1800-talet ; Förslagen 1889 - 1896.</t>
  </si>
  <si>
    <t>Ekberg, Einar</t>
  </si>
  <si>
    <t>På estrad och autostrada</t>
  </si>
  <si>
    <t>före 1951</t>
  </si>
  <si>
    <t>Ur ett musiktryck</t>
  </si>
  <si>
    <t>Waermö, Einar. Illustrerad (häft el inb)</t>
  </si>
  <si>
    <t>På sångarfärd genom livet</t>
  </si>
  <si>
    <t>Har inte / FH har</t>
  </si>
  <si>
    <t>Sundén, Karl Fr. A.V. Carlsons förlag</t>
  </si>
  <si>
    <t>Samtal öfver Bibliska Historien lämpad efter normalplanen år 1889 utarbetade till barnalärares tjänst. Småskolans kurs (2:a omarb uppl)</t>
  </si>
  <si>
    <t>Lewis, Katarina, avhandling</t>
  </si>
  <si>
    <t>Schartauansk kvinnofromhet i tjugonde seklet</t>
  </si>
  <si>
    <t>(14), 252, 263-459, 480-540 sid. (253-262 och 460-479 överhoppade i pagineringen).</t>
  </si>
  <si>
    <t>SiöNödz-Löffte aff twå deelar/ i then första/ förestelles then Förfalna Christendomen/ i then andra/ wijsas på medel aff Gudz ord/ huru then förfalna Christendomen kan förbättras och uprättas/ Gudi gjordt i långligh Siönöd/ och effter ringa Pund och Gåfwa betalt aff Oluff Ekman</t>
  </si>
  <si>
    <t>Nodermann, Preben / Fredrik Wulff. 90 sid</t>
  </si>
  <si>
    <t>Slutpåminnelser i psalmboks- och koralfrågan</t>
  </si>
  <si>
    <t>Forsberg, Jan. Med "Den svenska psalmboken genom tiderna” s 432-452</t>
  </si>
  <si>
    <t>Speldonet ; Cahmanorglar 1674-1737</t>
  </si>
  <si>
    <t>Pelle Räf</t>
  </si>
  <si>
    <t>Erkki Mörck (om 1921 års psalmbok)</t>
  </si>
  <si>
    <t>Striden om psalmboken</t>
  </si>
  <si>
    <t>Edén, David. 413 sid. Vasa.</t>
  </si>
  <si>
    <t>Svenska baptisternas i Finland historia 1856-1931</t>
  </si>
  <si>
    <t>Cornelius, C.A. (Gav ut psalmboksförslag 1879 och 1882)</t>
  </si>
  <si>
    <t>Svenska kyrkans historia efter reformationen, förra delen och senare delen</t>
  </si>
  <si>
    <t>Svenska Missionsförbundets Missionskola Å Lidingö</t>
  </si>
  <si>
    <t>Om alla samfund</t>
  </si>
  <si>
    <t>Svenska trossamfund - Historia, Tro och bekännelse, Organisation, Gudstjänst och fromhetsliv</t>
  </si>
  <si>
    <t>Rosenberg, Carl Martin</t>
  </si>
  <si>
    <t>Sveriges ecklesiastikmatrikel</t>
  </si>
  <si>
    <t>Jändel, Ragnar. Tidens förlag, 1921</t>
  </si>
  <si>
    <t>Sånger och Hymner</t>
  </si>
  <si>
    <t>Berggren, A[dolf] F[redrik], Lund</t>
  </si>
  <si>
    <t>Tysk Luthersk Psalmdiktning. Urval af psalmer och andliga sånger jemte Biografiska upplysningar om författarne. Öfversättning och bearbetning</t>
  </si>
  <si>
    <t>Lönroth Carl kontraktsprost</t>
  </si>
  <si>
    <t>Ur väckelserörelsernas historia i Närke</t>
  </si>
  <si>
    <t>Vad sjöng man? : handledning i sångforskning</t>
  </si>
  <si>
    <t>Murray, Robert</t>
  </si>
  <si>
    <t>Var är den vän? : en bok om Johan Olof Wallin</t>
  </si>
  <si>
    <t>Kilsmo, Karl. Gummessons. Band om 2, Den tredje reformationen. Del II</t>
  </si>
  <si>
    <t>Vederdöparna - den fria kristna församlingens uppkomst på luthersk mark 1517-1558</t>
  </si>
  <si>
    <t>Eklund, J[ohan] A[lfred]</t>
  </si>
  <si>
    <t>Vid minnet av den evangeliska psalmens födelseår 1524</t>
  </si>
  <si>
    <t>Montan, Erik, Västerås stifts prästmöte 1949</t>
  </si>
  <si>
    <t>Vittnen och ordets tjänare</t>
  </si>
  <si>
    <t>Med "Om psalmboksfrågan" (se Runeberg)</t>
  </si>
  <si>
    <t>Vårt folk och kristendomen</t>
  </si>
  <si>
    <t>Västerås stiftsråd</t>
  </si>
  <si>
    <t>Västerås stiftsblad / utgivet på Västerås stiftsråds vägnar</t>
  </si>
  <si>
    <t>1915-1981</t>
  </si>
  <si>
    <t>Om Baptisterna. Nilsson, Olof. Köping</t>
  </si>
  <si>
    <t>Västmanlands distriktförening av baptistförsamlingar femtio år, 1865-1915</t>
  </si>
  <si>
    <t>Om ÖM av Magnusson, John, Lagerqvist, Sven, Sollerman, Samuel</t>
  </si>
  <si>
    <t>Örebro missionsskola 1908-1958</t>
  </si>
  <si>
    <t>Tidskrift. Gefle Sv Skolmateriel</t>
  </si>
  <si>
    <t>Söndagsskolans Veckopost ; tidning för ungdomsklasser och äldre söndagsskolbarn</t>
  </si>
  <si>
    <t>CD Sven Kvaldén, Sven-Åke Kvaldén, Ulf Ekvall. Prod: Andreas och Mats Danielsson.</t>
  </si>
  <si>
    <t>En evig sång</t>
  </si>
  <si>
    <t>Runökoraler LP 1985, (Har CD)</t>
  </si>
  <si>
    <t>Chorales &amp; Wedding Music From Runö</t>
  </si>
  <si>
    <t>Naxos Direct</t>
  </si>
  <si>
    <t xml:space="preserve">CD (se LÄNK) </t>
  </si>
  <si>
    <t>Traditional Hymn-singing from Gammalsvenskby</t>
  </si>
  <si>
    <t>1937 och 2001</t>
  </si>
  <si>
    <t>Hurv i Malung</t>
  </si>
  <si>
    <t>CD Loa Falkman</t>
  </si>
  <si>
    <t>Vår tids psalmer</t>
  </si>
  <si>
    <t>= 752 st psalmböcker jag vet att jag saknar (var 570) &amp; 89 Hymnologi &amp; Samfundshistoria (var 99)</t>
  </si>
  <si>
    <t>Hos Broderskapskollegan och Missionsförbundet i Frövi samt i Grönbo finns:</t>
  </si>
  <si>
    <t>Grönbo</t>
  </si>
  <si>
    <t>Häftena 1-4, 10, 13-17. Kåbes förlag (Har nr 6 &amp; 10 &amp; inbundna koraler)</t>
  </si>
  <si>
    <t>Nya Sånger för musikföreningar</t>
  </si>
  <si>
    <t>i Frövi </t>
  </si>
  <si>
    <t>SMF:s. (har 1893, 1920, 1951)</t>
  </si>
  <si>
    <t>Psalmer och sånger (flera versioner)</t>
  </si>
  <si>
    <t>Flera olika årgångar</t>
  </si>
  <si>
    <t>Segertoner</t>
  </si>
  <si>
    <t>Nio olika häften (har flera häften själv)</t>
  </si>
  <si>
    <t>Segertoner, tillägg i häften</t>
  </si>
  <si>
    <t xml:space="preserve">Ungdomsstjärnan (har häften och bok 1906 och 1913) </t>
  </si>
  <si>
    <t>Samlade av K[arl] G[ustav] Sjölin (har egen 1910)</t>
  </si>
  <si>
    <t>Väckelsesånger för avfällingar och det slumrande Sion</t>
  </si>
  <si>
    <t>Psalmiana, "Uppbyggelselitteratur" och annat…</t>
  </si>
  <si>
    <t>Slag</t>
  </si>
  <si>
    <t>Psalmiana</t>
  </si>
  <si>
    <t>Titel - Rubrik</t>
  </si>
  <si>
    <t>Årtal</t>
  </si>
  <si>
    <t>Bildark</t>
  </si>
  <si>
    <t>Bilder till pärmen Stjärnhimlen</t>
  </si>
  <si>
    <t>Tradera Saljaren45</t>
  </si>
  <si>
    <t>Blad</t>
  </si>
  <si>
    <t>"Pris 3 öre Dessa frågor äro tryckta å fint glättadt papper i psalmboksformat och ut- gifne på flere hrr pastorers önskan, hvilka vilja utdela dem till sina konfirmander." Gbg 1880-05-20 (och 1877)</t>
  </si>
  <si>
    <t>Konfirmationsfrågorna</t>
  </si>
  <si>
    <t>1880 ev</t>
  </si>
  <si>
    <t>Bilder</t>
  </si>
  <si>
    <t>Söndagsskolbilder av Kerstin Frykstrand</t>
  </si>
  <si>
    <t>Bokmärke</t>
  </si>
  <si>
    <t>"Den blomstertid nu kommer"</t>
  </si>
  <si>
    <t>"Den som beder han får"</t>
  </si>
  <si>
    <t>Bonad</t>
  </si>
  <si>
    <t>Plattstygn i brunt på linne</t>
  </si>
  <si>
    <t>"Må ej din hand så hårdna uti striden. Att den till bön ej knäpps, då dag är liden."</t>
  </si>
  <si>
    <t>ca 1920</t>
  </si>
  <si>
    <t>Loppis Bruket</t>
  </si>
  <si>
    <t>Frimärken</t>
  </si>
  <si>
    <t>Förstadagsbrev</t>
  </si>
  <si>
    <t>FDC Pingsrörelsen Frälsningsarmen Baptister</t>
  </si>
  <si>
    <t>Tradera Solar17</t>
  </si>
  <si>
    <t>Insamlings-märken</t>
  </si>
  <si>
    <t>Sv.baptistförbundet. Häfte 20x1 krona</t>
  </si>
  <si>
    <t xml:space="preserve">Tradera Glejsir </t>
  </si>
  <si>
    <t>Klocka</t>
  </si>
  <si>
    <t>Med vridbara visare i kartong</t>
  </si>
  <si>
    <t>Söndagsskolan börjar klockan. Kan du minnesversen</t>
  </si>
  <si>
    <t>Cirka 1950</t>
  </si>
  <si>
    <t>1/4 i gåva av FH Tradera Anton</t>
  </si>
  <si>
    <t>Lottsedel</t>
  </si>
  <si>
    <t>"Till förmån för bygge af Missionshus och Sjömanslokaler"</t>
  </si>
  <si>
    <t>Lottsedel - Gefle Evangelisk Lutherska Missionsförening</t>
  </si>
  <si>
    <t>Tradera Littmar</t>
  </si>
  <si>
    <t>Nålmärken</t>
  </si>
  <si>
    <t>Söndagsskolmärken i papp</t>
  </si>
  <si>
    <t>Näsduk</t>
  </si>
  <si>
    <t>Psalmboksnäsduk</t>
  </si>
  <si>
    <t>Vykort</t>
  </si>
  <si>
    <t>Postgånget 28/6 1927 i Finland - Ramina/Wirolahto, 1 M</t>
  </si>
  <si>
    <t>Gudstjänst i skärgården</t>
  </si>
  <si>
    <t>Jenny Nyström</t>
  </si>
  <si>
    <t>Julkort "Fridfull Jul" - Psalmsång i kyrkan</t>
  </si>
  <si>
    <t>Tradera - myvyk</t>
  </si>
  <si>
    <t>Textat: Minne från söndagsskolan. Ej postgånget</t>
  </si>
  <si>
    <t>"Liksom en moder tröstar sitt barn, så skall Jag trösta eder" Jes 66:13</t>
  </si>
  <si>
    <t>Tradera - Poppe</t>
  </si>
  <si>
    <t>Religiöst motiv - Ljus, bibel &amp; psalmbok</t>
  </si>
  <si>
    <t>Tradera Mårten</t>
  </si>
  <si>
    <t>Psalmen Gläd dig på baksidan</t>
  </si>
  <si>
    <t>Vykort på Anders Nilsson</t>
  </si>
  <si>
    <t>Vykort på Einar Ekberg med familj</t>
  </si>
  <si>
    <t>Vykort på Ivar Widéen</t>
  </si>
  <si>
    <t>2 st</t>
  </si>
  <si>
    <t>Vykort på J. A. Hultman</t>
  </si>
  <si>
    <t>10+0</t>
  </si>
  <si>
    <t>Postgånget 3/11 1910 till lärarinna i Nyhammar från Smedjebacken, 5 öre</t>
  </si>
  <si>
    <t>Vykort på Karl-Erik Forslund</t>
  </si>
  <si>
    <t>M1</t>
  </si>
  <si>
    <t>Musik CD</t>
  </si>
  <si>
    <t>Så lät psalmerna då. 1695 års psalmbok</t>
  </si>
  <si>
    <t>Tradera Majja</t>
  </si>
  <si>
    <t>M2</t>
  </si>
  <si>
    <t>Musik LP</t>
  </si>
  <si>
    <t>Nilsson Ingvar, Nicko Jonzon, Ing-Lis Carlsson, Märta Ekström</t>
  </si>
  <si>
    <t>Det sker igen…</t>
  </si>
  <si>
    <t>Knastret, Karlstad</t>
  </si>
  <si>
    <t>M3</t>
  </si>
  <si>
    <t>Tore Skogman och Säffleoperans kör</t>
  </si>
  <si>
    <t>Go´morron kärlek ; En evig sång</t>
  </si>
  <si>
    <t>M4</t>
  </si>
  <si>
    <t>Svensson Rigmor, Karl-Erik Tellebo och Shalomflickorna från Filadelfia Slottsbron</t>
  </si>
  <si>
    <t>Gud är så nära</t>
  </si>
  <si>
    <t>M5</t>
  </si>
  <si>
    <t>Rune Eliasson. Med "förord" av Theofil Engström</t>
  </si>
  <si>
    <t>M6</t>
  </si>
  <si>
    <t>Roar Engelberg</t>
  </si>
  <si>
    <t>Herdens flöjt ; Julsånger med panflöjt</t>
  </si>
  <si>
    <t>M7</t>
  </si>
  <si>
    <t>Ungdomssångarna från Ludvika</t>
  </si>
  <si>
    <t>Jesus är livet</t>
  </si>
  <si>
    <t>M8</t>
  </si>
  <si>
    <t>Löfgren Anna-Lena, Artur Eriksson</t>
  </si>
  <si>
    <t>Jul, jul, strålande jul</t>
  </si>
  <si>
    <t>M9</t>
  </si>
  <si>
    <t>Julmusik från England och Tyskland</t>
  </si>
  <si>
    <t>Kristus är kommen</t>
  </si>
  <si>
    <t>M10</t>
  </si>
  <si>
    <t>Med Tore Skogman i kyrkan</t>
  </si>
  <si>
    <t>Led milda ljus</t>
  </si>
  <si>
    <t>M11</t>
  </si>
  <si>
    <t>Artur Eriksson</t>
  </si>
  <si>
    <t>Mor sjunger</t>
  </si>
  <si>
    <t>M12</t>
  </si>
  <si>
    <t>Samuelssons</t>
  </si>
  <si>
    <t>Nu ser jag himlen ; Samuelssons mest önskade 2</t>
  </si>
  <si>
    <t>M13</t>
  </si>
  <si>
    <t>Roland Lövgren</t>
  </si>
  <si>
    <t>Segerrapporter</t>
  </si>
  <si>
    <t>M14</t>
  </si>
  <si>
    <t>Från Väckelsetältet i Borlänge</t>
  </si>
  <si>
    <t>Sång och Musik</t>
  </si>
  <si>
    <t>M15</t>
  </si>
  <si>
    <t>Sävsjö Allianskyrkans ungdomssångare</t>
  </si>
  <si>
    <t>Sånger till glädje</t>
  </si>
  <si>
    <t>M16</t>
  </si>
  <si>
    <t>Nils Börge Gårdh</t>
  </si>
  <si>
    <t>Tänk att få vakna</t>
  </si>
  <si>
    <t>M17</t>
  </si>
  <si>
    <t>Hoppets Röst, insjungna av Strandgårdsbröderna</t>
  </si>
  <si>
    <t>Under av under</t>
  </si>
  <si>
    <t>M18</t>
  </si>
  <si>
    <t>Luther, Frostensson, Strand</t>
  </si>
  <si>
    <t>Uppbrott</t>
  </si>
  <si>
    <t>Uppbyggelselitteratur och annat</t>
  </si>
  <si>
    <t>S1</t>
  </si>
  <si>
    <t>Stiftsbok</t>
  </si>
  <si>
    <t>Karlstad Stifts julbok 1923, 1962 &amp; 1967</t>
  </si>
  <si>
    <t>olika</t>
  </si>
  <si>
    <t>Gåva från FH Forshaga Kupan &amp; Solareturen (1923 &amp; 1962)</t>
  </si>
  <si>
    <t>2010-07-10
2010-11-05</t>
  </si>
  <si>
    <t>S2</t>
  </si>
  <si>
    <t>(18 utgåvor) + 65:e, 86:e, 94:e, 83:e</t>
  </si>
  <si>
    <t>Karlstad Stiftsbok (58:e-60:e, 62:a-65:e, 81:a, 83:e-92:a, 86:e, 94:e, 95:e, 96:e)</t>
  </si>
  <si>
    <t>Gåva från FH Solareturen. Emma (65:e), Hjulsjö 2015 (94:e), Hjulsjö (83:e)</t>
  </si>
  <si>
    <t>2010-11-05, 2013-04-09, 2015-07-10, 2017-08-06</t>
  </si>
  <si>
    <t>S3</t>
  </si>
  <si>
    <t>Lunds stifts kyrkliga ungdomsförbund</t>
  </si>
  <si>
    <t>Lunds Stifts julbok 1964-1966</t>
  </si>
  <si>
    <t>S4</t>
  </si>
  <si>
    <t>Stockholms stifts julbok 1946</t>
  </si>
  <si>
    <t>S5</t>
  </si>
  <si>
    <t>Med Ingegerd Skoglund om Paul Nilssons psalmer "Den heliga sången"</t>
  </si>
  <si>
    <t>Stockholms stifts julbok 1955</t>
  </si>
  <si>
    <t>S6</t>
  </si>
  <si>
    <t>Västerås Stifts julbok, 1931</t>
  </si>
  <si>
    <t>S7</t>
  </si>
  <si>
    <t>Västerås Stifts julbok, 1956</t>
  </si>
  <si>
    <t>S8</t>
  </si>
  <si>
    <t>Västerås Stiftsbok 1993/94</t>
  </si>
  <si>
    <t>T1</t>
  </si>
  <si>
    <t>Tidskrift Inb</t>
  </si>
  <si>
    <t>Från 2 jan 1915 till 2 jan 1916 + Julnummer 1914</t>
  </si>
  <si>
    <t>Ansgarii-Postens Söndagsnummer</t>
  </si>
  <si>
    <t>Gåva från FH Solareturen</t>
  </si>
  <si>
    <t>T2</t>
  </si>
  <si>
    <t>Ill. veckotidning för söndagsskolan</t>
  </si>
  <si>
    <t>Barnavännen</t>
  </si>
  <si>
    <t>T9</t>
  </si>
  <si>
    <t>T3</t>
  </si>
  <si>
    <t>Tradera Yaxon</t>
  </si>
  <si>
    <t>T10</t>
  </si>
  <si>
    <t>T4</t>
  </si>
  <si>
    <t>1930-1931</t>
  </si>
  <si>
    <t>T12</t>
  </si>
  <si>
    <t>T5</t>
  </si>
  <si>
    <t>Barnavännen (41:a och 42:a årg)</t>
  </si>
  <si>
    <t>1924-1925</t>
  </si>
  <si>
    <t>T11</t>
  </si>
  <si>
    <t>T6</t>
  </si>
  <si>
    <t>Barnavännen (6:e årg)</t>
  </si>
  <si>
    <t>Gåva från FH Öviks Retroantik</t>
  </si>
  <si>
    <t>T7</t>
  </si>
  <si>
    <t>Barnavännen (9:e årg)</t>
  </si>
  <si>
    <t>T8</t>
  </si>
  <si>
    <t>Barnavännen 1952-1953</t>
  </si>
  <si>
    <t>T13</t>
  </si>
  <si>
    <t>Barnavännen, (16:e årg)</t>
  </si>
  <si>
    <t>Barnavännen, (19:e årg)</t>
  </si>
  <si>
    <t>1902, 1902</t>
  </si>
  <si>
    <t>Gospelcenter &amp; Solareturen från FH</t>
  </si>
  <si>
    <t>2010-05-21 
2012-07-05</t>
  </si>
  <si>
    <t>Barnavännen, (22:a årg)</t>
  </si>
  <si>
    <t>Gåva från FH - Hjulsjö 2013</t>
  </si>
  <si>
    <t>Barnavännen, (23:e &amp; 24:e årg)</t>
  </si>
  <si>
    <t>1906-1907</t>
  </si>
  <si>
    <t>Gengåvan gåva från FH</t>
  </si>
  <si>
    <t>Barnavännen, (25:e &amp; 26:e årg)</t>
  </si>
  <si>
    <t>1908-1909</t>
  </si>
  <si>
    <t>T14</t>
  </si>
  <si>
    <t>Barnavännen, Jubileumsårgång (30:e)</t>
  </si>
  <si>
    <t>T15</t>
  </si>
  <si>
    <t>Tidskrift</t>
  </si>
  <si>
    <t>Andlig barntidning, vikt folioformat</t>
  </si>
  <si>
    <t>Barnens Härold. 1934 nr 40-47, 49-52. 1935 nr 5-8, 17-20, 22-39.</t>
  </si>
  <si>
    <t>1934, 1935</t>
  </si>
  <si>
    <t>Tradera 76elon</t>
  </si>
  <si>
    <t>T16</t>
  </si>
  <si>
    <t>Organ för Missionssällskapet Bibeltrogna vänner</t>
  </si>
  <si>
    <t>Bibeltrogna vänners Missionstidning, 1928 nr 7, 8, 9, 10, 11, 12 och årsregister</t>
  </si>
  <si>
    <t>Gåva från FH Gullsbyloppis</t>
  </si>
  <si>
    <t>T17</t>
  </si>
  <si>
    <t>SMF, [Årg. 1-84 (1872-1974)]</t>
  </si>
  <si>
    <t>Bikupan: Tidning för söndagsskolan och barnen i hemmet, 57:e årg</t>
  </si>
  <si>
    <t>T18</t>
  </si>
  <si>
    <t>De ungas förbund (utgivare) DUF. EFS</t>
  </si>
  <si>
    <t>De ungas tidning</t>
  </si>
  <si>
    <t>T19</t>
  </si>
  <si>
    <t>Sven Lidman, Lewi Pethrus</t>
  </si>
  <si>
    <t>Evangelii Härold, nr 13/1928, 11 &amp; 14/1928 (årg 13 &amp; 14)</t>
  </si>
  <si>
    <t>1927 &amp; 1928</t>
  </si>
  <si>
    <t>T20</t>
  </si>
  <si>
    <t>SvKy Diakonistyrelses sekretariat. Red Pastor John Nilsson</t>
  </si>
  <si>
    <t>Församlingsbladet, Årg 31 : Evangeliskt veckoblad, Årg 73</t>
  </si>
  <si>
    <t>T21</t>
  </si>
  <si>
    <t>P. Welinder, kyrkoherde, Kristianstad (Liknande titel finns i Illionois)</t>
  </si>
  <si>
    <t>Församlingswännen 1871</t>
  </si>
  <si>
    <t>T22</t>
  </si>
  <si>
    <t>Hemlandswännens expedition. E.J. Ekman, B. Ollén, P. Waldenström m.fl.</t>
  </si>
  <si>
    <t>Hemlandswännen Uppbyggelsebladet ; Betraktelser och föredrag jemte Berättelser, Sånger</t>
  </si>
  <si>
    <t>T23</t>
  </si>
  <si>
    <t>T24</t>
  </si>
  <si>
    <t>(SMF)</t>
  </si>
  <si>
    <t>Hemlandswännens Illustrationsalbum</t>
  </si>
  <si>
    <t>T25</t>
  </si>
  <si>
    <t>Artikel om "Huru predikade C.J.L Almqvist" s 315. Ev F. &amp; G. Beijers bokförlagsaktiebolag, 1895-1918</t>
  </si>
  <si>
    <t>Kyrklig tidskrift 1899 (ev i samverkan med nuvarande och forna medlemmar av Uppsala teologiska fakultet)</t>
  </si>
  <si>
    <t>T26</t>
  </si>
  <si>
    <t>Tidskrift för Svenska Mongolmissionen</t>
  </si>
  <si>
    <t>Ljusglimtar från Mongoliet, 1927 nr 1, 2 &amp; 4, 1928 nr 1, 3, 5, 6, 7, 8</t>
  </si>
  <si>
    <t>T27</t>
  </si>
  <si>
    <t>Tidskr Inb</t>
  </si>
  <si>
    <t>Tidning för Baptistsamfundets utländska mission</t>
  </si>
  <si>
    <t>Missionsposten 1915 (4:e årg) - 1917 (6:e årg)</t>
  </si>
  <si>
    <t>1915-1917</t>
  </si>
  <si>
    <t>T28</t>
  </si>
  <si>
    <t>Utgifven av Axel Ihrmark. Under inseende av Svenska kyrkans missionsstyrelse</t>
  </si>
  <si>
    <t>Missionstidning 1908 (33:e årgången)</t>
  </si>
  <si>
    <t>T29</t>
  </si>
  <si>
    <t>EFS (se även Sjömansvännen, årg 30, nedan som är bilaga till Missionstidningen nr 12 &amp; 51 1928, med egen sidnumrering)</t>
  </si>
  <si>
    <t>Missionstidning Budbäraren nr 1, 3, 8, 10 A, 23, 24 1928 (Missionstidning årg 954, Budbäraren årg 72)</t>
  </si>
  <si>
    <t>T30</t>
  </si>
  <si>
    <t>Missionstidning Budbäraren Provnummer 27 nov 1927 (Missionstidning årg 94, Budbäraren årg 71)</t>
  </si>
  <si>
    <t>T31</t>
  </si>
  <si>
    <t>Missionstidning nr 13 &amp; 24 A, 1927 (Årg 94)</t>
  </si>
  <si>
    <t>T32</t>
  </si>
  <si>
    <t>Utgifven av Kvinnliga Missions-Arbetare</t>
  </si>
  <si>
    <t>När &amp; Fjärran 1926 nr 6, 7, 8, 9, 10 (årg 23) 1927 nr 1, 2, 3, 4, 5, 6, 7, 8, 9 (årg 24), 1928 nr 8, 9 (årg 25)</t>
  </si>
  <si>
    <t>T33</t>
  </si>
  <si>
    <t>Sanningsvittnet</t>
  </si>
  <si>
    <t>T34</t>
  </si>
  <si>
    <t>T35</t>
  </si>
  <si>
    <t>Organ för Svenska Missionen i Kina. Redaktör Natanael Högman</t>
  </si>
  <si>
    <t>Sinims Land - Missionstidning, 1925 nr 10, 11, 12, 13, 14, 15, 16, 17, 18, 19 (årg 30), 1927 nr 1, 2, 3, 4, 5, 6, 7, 8, 9, 11, 14, 15, 20 (årg 32), 1928 nr 1, 2, 3, 4, 5, 6, 7, 8, 9, 11, 12, 13, 14, 15, 16, 17, 18, 19 (årg 33)</t>
  </si>
  <si>
    <t>T36</t>
  </si>
  <si>
    <t>EFS (bilaga till Missionstidningen med egen sidnumrering)</t>
  </si>
  <si>
    <t>Sjömansvännen, årg 30, bilaga till Missionstidningen nr 12 &amp; 51 1928</t>
  </si>
  <si>
    <t>T37</t>
  </si>
  <si>
    <t>Svensk kyrkotidnings Förlags-AB</t>
  </si>
  <si>
    <t>Svensk Kyrkotidning - Ny tidning för kyrka och skola</t>
  </si>
  <si>
    <t>T38</t>
  </si>
  <si>
    <t>Eli F Heckscher, Gösta Bagge (sid 480 ff tidskriftsannonser)</t>
  </si>
  <si>
    <t>Svensk Tidskrift 1912 (2:a årgången)</t>
  </si>
  <si>
    <t>T39</t>
  </si>
  <si>
    <t>Sveriges Lärares Nykterhetsförbund (S. L. N.) nykterhetsorgan för skolbarnen</t>
  </si>
  <si>
    <t>Sverges Vår</t>
  </si>
  <si>
    <t>T40</t>
  </si>
  <si>
    <t>SMFs Sångarförbund (har notbilaga 1929-1933, 1934-1938)</t>
  </si>
  <si>
    <t>Sångarbladet 1957-1958</t>
  </si>
  <si>
    <t>T41</t>
  </si>
  <si>
    <t>C.J.A. Kihlstedt (Götabro)</t>
  </si>
  <si>
    <t>Trons Segrar - Uppbyggelse- och Missionstidning</t>
  </si>
  <si>
    <t>T42</t>
  </si>
  <si>
    <t>A.W. Hellström (sambindning av månadsskriften)</t>
  </si>
  <si>
    <t>Ungdomsvännen – Illustrerad kristlig månadsskrift, Sveriges ungdom tillägnad, fjärde årgången 1900</t>
  </si>
  <si>
    <t>T43</t>
  </si>
  <si>
    <t>Ungdomsvännen – Illustrerad kristlig tidning för Sv Missionsförbundets ungdom, 24:e årgången 1920</t>
  </si>
  <si>
    <t>T44</t>
  </si>
  <si>
    <t>Redaktion under hufvudredaktör S.G. Youngert, Rock Islan Ill, Augustana Book concern (Fädernas kyrka sid 338 skriven 1909 enl 1937 års psalmbok.)</t>
  </si>
  <si>
    <t>Ungdomsvännen – Illustrerad tidskrift för hemmet, 15:e årgången 1910</t>
  </si>
  <si>
    <t>T45</t>
  </si>
  <si>
    <t>Ungdomsvännen – Illustrerad veckotidning för Sv Missionsförbundets ungdom, 38:e årgången 1934</t>
  </si>
  <si>
    <t>T46</t>
  </si>
  <si>
    <t>Ungdomsvännen – Illustrerad veckotidning för Sv Missionsförbundets ungdom, 41:a årgången 1937</t>
  </si>
  <si>
    <t>T47</t>
  </si>
  <si>
    <t>Ungdomsvännen – Illustrerad veckotidning för Sv Missionsförbundets ungdom, nr 49 &amp; 51-52, 32:e årgången 1928</t>
  </si>
  <si>
    <t>T48</t>
  </si>
  <si>
    <t>Utgiven genom Sveriges Kristliga studentrörelse. Redaktör Harry Johansson, Lund</t>
  </si>
  <si>
    <t>Uppåt nr 8, 1926</t>
  </si>
  <si>
    <t>T49</t>
  </si>
  <si>
    <t>Ekumenisk kulturtidskrift. Stiftelsen Vår Lösen</t>
  </si>
  <si>
    <t>Vår Lösen 8/89</t>
  </si>
  <si>
    <t>T50</t>
  </si>
  <si>
    <t>Organ för Västerås Kyrkliga Ungdomskrets, Red pastor J Åkesson, tfn 864 (!)</t>
  </si>
  <si>
    <t>Västerås Ungdoms Tidning, "På ditt ord Herre", 1916-1920. Årg 6-10.</t>
  </si>
  <si>
    <t>1916-1920</t>
  </si>
  <si>
    <t>Almanacka</t>
  </si>
  <si>
    <t>Almanach 1738 av Menlös. Med postvägen över Ålands hav</t>
  </si>
  <si>
    <t>Tradera GöranM</t>
  </si>
  <si>
    <t>Des Vetensk. Academie. Tryckt hos Direct Lars Salvius</t>
  </si>
  <si>
    <t>Almanack. Hofcalender för år 1767 Till Stockholms Horizont</t>
  </si>
  <si>
    <t>Dess Vetenskaps-Akademi. Johan Georg Lange (med Lof, pris och tack)</t>
  </si>
  <si>
    <t>Almanack. Till Stockholms Horisont (dåtidens "lingonalmanacka")</t>
  </si>
  <si>
    <t>Tradera Schröder</t>
  </si>
  <si>
    <t>Dess Vetenskaps-Akademi. Norstedt &amp; Söner</t>
  </si>
  <si>
    <t>Almanack. Till Lunds Horisont (dåtidens "lingonalmanacka")</t>
  </si>
  <si>
    <t>Tradera Forshaga</t>
  </si>
  <si>
    <t>Almanach. Till Stockholms Horisont (dåtidens "lingonalmanacka")</t>
  </si>
  <si>
    <t>Storfors Antik&amp;Kuriosa</t>
  </si>
  <si>
    <t>1891-1894</t>
  </si>
  <si>
    <t>Skönlitt</t>
  </si>
  <si>
    <t>Afrika spränger bojorna</t>
  </si>
  <si>
    <t>Texter</t>
  </si>
  <si>
    <t>Axel Malmberg, medverkan av präster i SvKy, Gleerups</t>
  </si>
  <si>
    <t>Aftonsångspostilla - (första årgångens aftonsångstexter)</t>
  </si>
  <si>
    <t>af författaren till "Den trofaste Löftesgifwaren", "Jesu Ord" m.fl. (har "Jesu Ord" och "Morgon-Wäkter") 2:a uppl</t>
  </si>
  <si>
    <t>Afton-wäckter</t>
  </si>
  <si>
    <t>Amerika ; I fördomarna och verkligheten</t>
  </si>
  <si>
    <t>Doct Christian Bastholm Kongl Dansk Confessionarius och förste Hof-Predikant. Tryckte och Upplagde af Kamereraren Joh. Sam. Ekmanson i Stockholm</t>
  </si>
  <si>
    <t>Andakts-Öfningar för Sjuke och Sängliggande</t>
  </si>
  <si>
    <t>Tradera Olle-7</t>
  </si>
  <si>
    <t>Övers av S G Cavallin, theol dr och kyrkoherde i Hwellinge</t>
  </si>
  <si>
    <t>Andlig Skattkammare - Betraktelser för hvar dag i året av Johan Arndt</t>
  </si>
  <si>
    <t>Roman</t>
  </si>
  <si>
    <t>Pearl Buck</t>
  </si>
  <si>
    <t>Andra Gudar</t>
  </si>
  <si>
    <t>Af Fru Booth</t>
  </si>
  <si>
    <t>Angripande Kristendom</t>
  </si>
  <si>
    <t>Hjulsjö Antikvariat</t>
  </si>
  <si>
    <t>H.O. Indebetou</t>
  </si>
  <si>
    <t>Anteckningar om Svenska Almanackan i forna och närvarande tider</t>
  </si>
  <si>
    <t>Grund Bengt Andersson, Inge Svensson, Harald Wejryd</t>
  </si>
  <si>
    <t>Av nåd nådens tjänare ; Minnesteckningar över präster i Västerås Stift 1980-1992</t>
  </si>
  <si>
    <t>Smst av Eric Mrshall och Stuart Hample</t>
  </si>
  <si>
    <t>Barn skriver till Gud</t>
  </si>
  <si>
    <t>Av Selma Lagerlöf, Helena Nyblom, Anna Wahlenberg, Edvard Evers, Hugo Gyllander, Mathilda Roos, Amanda Kerfstedt och Anna Maria Roos m.fl.</t>
  </si>
  <si>
    <t>Barndomslandet</t>
  </si>
  <si>
    <t>Ny-tryck AB, Bottnaryd</t>
  </si>
  <si>
    <t>BARNENS BIBELBILDER  samlarbok för söndagsskolan</t>
  </si>
  <si>
    <t>Af Pilgrimen, med förord af Domprosten m.m. H.M. Melin</t>
  </si>
  <si>
    <t>Barnens Gudstjenst i Hemmet - Enkla betraktelser övfver årets sön- och Högtidsdagar, enligt nya texterna, första årgången</t>
  </si>
  <si>
    <t>Tradera Aryd</t>
  </si>
  <si>
    <t>A.G. Joelsson, SvKy Diakonistyrelse</t>
  </si>
  <si>
    <t>Barnens morgonandakt, Första delen (5:e uppl) ; Betraktelser för Höstterminen</t>
  </si>
  <si>
    <t>Kalender</t>
  </si>
  <si>
    <t>Redigerad av J Byström m.fl. Tryckningskommitténs förlag</t>
  </si>
  <si>
    <t>Betlehem ; Kristlig kalender 1909, 23:e årg</t>
  </si>
  <si>
    <t>Betlehem ; Kristlig kalender 1917, 31:a årg</t>
  </si>
  <si>
    <t>Redigerad av George Fridén och Per Wange (med baptistpastorer i galleri)</t>
  </si>
  <si>
    <t>Betlehem ; Kristlig kalender 1953, 68:e årg (med avgående Betelseminarister)</t>
  </si>
  <si>
    <t>Samlade ur C.O. Rosenii Skrifter. EFS förlag</t>
  </si>
  <si>
    <t>Betraktelser för var dag i året (31:a uppl)</t>
  </si>
  <si>
    <t>Olga E Lindborg, SMFs förlag. Tryckt i Förenta stagerna</t>
  </si>
  <si>
    <t>Bibelberättelser för söndagsskolans småbarnsavdelning</t>
  </si>
  <si>
    <t>Adventisternas, Skandinaviska Förlags och Tryckeri AB</t>
  </si>
  <si>
    <t>Bibelläsningar för familjekretsen (3:e uppl)</t>
  </si>
  <si>
    <t>Bibeltexter för söndagsskolan 1907, 1928, 1929 och 1931</t>
  </si>
  <si>
    <t>1907, 1928, 1929, 1931</t>
  </si>
  <si>
    <t>0+15 + 0 kr</t>
  </si>
  <si>
    <t>Brunskogarn, ASA &amp; Hjulsjö 2012</t>
  </si>
  <si>
    <t>2017-09-01 2014-01-31 2012-08-05</t>
  </si>
  <si>
    <t>Alfred Steinmetz</t>
  </si>
  <si>
    <t>Biblisk historia för folkskolan</t>
  </si>
  <si>
    <t>Wilh Norlén och Fr Lundgren</t>
  </si>
  <si>
    <t>af Christian G[ottlob] Barth</t>
  </si>
  <si>
    <t>Biblisk historia för hemmet och skolan</t>
  </si>
  <si>
    <t>Erik Lindholm, Frans Lindskog</t>
  </si>
  <si>
    <t>Bibliska berättelser och samtal - För den första undervisningen. 17:e uppl</t>
  </si>
  <si>
    <t>Bibliska berättelser och texter ; För kristendomsundervisningen i Folkskolan enligt 1919 års undervisningsplan</t>
  </si>
  <si>
    <t>Wieselgren Harald, Tecknade af...</t>
  </si>
  <si>
    <t>Bilder och minnen (bl.a. Riksdagsgalleri 1886-1889 samt tex Gruntvig, Wennerberg, Fryxell, Linne, Morse)</t>
  </si>
  <si>
    <t>Övers från engelskan</t>
  </si>
  <si>
    <t>Blomsterkorgen ; eller Trons Seger (6:e uppl)</t>
  </si>
  <si>
    <t>Dikter</t>
  </si>
  <si>
    <t>Carl Boberg</t>
  </si>
  <si>
    <t>Bobergs dikter - Aftonskyar</t>
  </si>
  <si>
    <t>Bobergs dikter - Fyrbåksstrålar</t>
  </si>
  <si>
    <t>Carl Boberg (första samlingen, före Bilder och drömmar samt Aftonskyar)</t>
  </si>
  <si>
    <t>Bobergs dikter - I Moll och Dur (3:e uppl)</t>
  </si>
  <si>
    <t>Bobergs dikter - Återsken</t>
  </si>
  <si>
    <t>Sundström Erland. Harriers</t>
  </si>
  <si>
    <t>Bokslut</t>
  </si>
  <si>
    <t>Norsk. Trykt og forlagt af E. Andersen i Horten. Översättningar från original av Henriette Köhler</t>
  </si>
  <si>
    <t>Bornetidendes julebog</t>
  </si>
  <si>
    <t>Sånghäfte</t>
  </si>
  <si>
    <t xml:space="preserve">Ur Ungdomssånger och Tidens sångbok. (Saknar bok med 80 sånger.) De bytte namn 2011 till Tro och solidaritet. </t>
  </si>
  <si>
    <t>Ingebjörg Karlsson Virsbo</t>
  </si>
  <si>
    <t>Brunnsviks folkhögskolas Sångbok</t>
  </si>
  <si>
    <t>Gerhard Tersteegen, övers av C.B.F Bergquist</t>
  </si>
  <si>
    <t>Brödsmulor från Herrans Bord, 1:a och 2:a delen</t>
  </si>
  <si>
    <t>Bunyan John</t>
  </si>
  <si>
    <t>Bunyan i band: Självbiografin "Överflödande nåd mot den störste av syndare", Her Ondmans Liv och död,  Det Heliga Kriget</t>
  </si>
  <si>
    <t>1946, 1947, 1948</t>
  </si>
  <si>
    <t>Eduard Fr v Saltza. Trejde upplagan</t>
  </si>
  <si>
    <t>Böne-bok innehållande Morgon- och Aftonböner Samt Gudeliga tankar och utwalda Tänkespråk ; jämte sju omarbetade Psalmer ur wår gamla Psalmbok</t>
  </si>
  <si>
    <t>Med inledande hänvisning till Roos andaktsböcker</t>
  </si>
  <si>
    <t>Bönebok utan titelsida, 96 sid</t>
  </si>
  <si>
    <t>J.D.Jones, övers av Joh. Gustafsson. SMF</t>
  </si>
  <si>
    <t>Bönernas bön</t>
  </si>
  <si>
    <t>Böner</t>
  </si>
  <si>
    <t>af Johan Albrecht Bengel utgifna af C.R.E Bergqwist Hospitalspredikant. 3:e uppl öfwersedd och bearbetad af L.J. Leksell, Kyrkoherde,  Folkskoleinspektör. Gefle.</t>
  </si>
  <si>
    <t>Bönesuckar till Nya Testamentet för morgon och afton under hwar dag i året</t>
  </si>
  <si>
    <t>Forshaga Röda kors</t>
  </si>
  <si>
    <t>Av M.F. Roos - Magnus Friedrich Roos, (1727-1803) - med tillägg av P.H.Syréen. 1:a utg 1827</t>
  </si>
  <si>
    <t>Christelig bönebok</t>
  </si>
  <si>
    <t>Lénström, Carl Julius, 1811-1893 (översättare)</t>
  </si>
  <si>
    <t>Christelig Husskatt eller Morgon- och Aftonböner</t>
  </si>
  <si>
    <t>176:te tryckta och 27:de svenska årgången</t>
  </si>
  <si>
    <t>Dagens lösen samt tänkespråk enligt Brödraförsamlingens Språkbok för år 1906</t>
  </si>
  <si>
    <t xml:space="preserve">Poetisk upplaga med en vers (sång- el psalm-) för varje dag av året. </t>
  </si>
  <si>
    <t>Dagens lösen samt tänkespråk för år 1930</t>
  </si>
  <si>
    <t>Dagens lösen samt tänkespråk för år 1936</t>
  </si>
  <si>
    <t>Tänkespråk och bibelhänvisningar för år 1976. Utarbetad enl Ev Brödraförsamlingens språkbok. 24:e årgången</t>
  </si>
  <si>
    <t>Dagens lösen samt tänkespråk för år 1939</t>
  </si>
  <si>
    <t>Tänkespråk och bibelhänvisningar för år 1976. Utarbetad enl Ev Brödraförsamlingens språkbok. 25:e årgången</t>
  </si>
  <si>
    <t>Dagens lösen samt tänkespråk för år 1940</t>
  </si>
  <si>
    <t>Tänkespråk och bibelhänvisningar för år 1976. Utarbetad enl Ev Brödraförsamlingens språkbok. 97:e upplagan</t>
  </si>
  <si>
    <t>Dagens lösen samt tänkespråk för år 1976</t>
  </si>
  <si>
    <t>C.A.V. Lundholms förlag (Bibelord för vad dag under året)</t>
  </si>
  <si>
    <t>Daggdroppar</t>
  </si>
  <si>
    <t>Jeanna Oterdahl</t>
  </si>
  <si>
    <t>Dansa, min visa</t>
  </si>
  <si>
    <t>F. B. Meyer, övers John Cederoth. N.J. Schedins förlag</t>
  </si>
  <si>
    <t>David - Herde, Psalmist, Konung</t>
  </si>
  <si>
    <t>ca 2008-06-09</t>
  </si>
  <si>
    <t>Per Aron Borg, P A Huldbergs Förlag</t>
  </si>
  <si>
    <t>De Döfstumme i Templet - Förklaring öfver söndagarne och deras Evangelier för unga sinnen. Egnad de Döfstumme eleverne. Förra delen</t>
  </si>
  <si>
    <t>Dansk. Tryck Nicolaus Møller</t>
  </si>
  <si>
    <t>De Troendes skat og Klenodie Som er Den Foragtede JESUS af Nazareth i Sin blodige Lidelse og bittre Korsens Død</t>
  </si>
  <si>
    <t>Bearbetning från engelskan af J. Lagerström. Kristinehamn</t>
  </si>
  <si>
    <t>De troendes skattkammare</t>
  </si>
  <si>
    <t>Den blomstertid nu kommer</t>
  </si>
  <si>
    <t>af C.O. Rosenius. Betraktelser öfwer Eph 6:10-18. EFS förlag</t>
  </si>
  <si>
    <t>Den der winner eller Guds folks fältlif på jorden</t>
  </si>
  <si>
    <t>Den signade dag - Morgonstunder med skolungdom (3:e uppl)</t>
  </si>
  <si>
    <t>Malin Holmström Ingers, Gleerups förlag</t>
  </si>
  <si>
    <t>Den svenska sången (5:e uppl, omarb &amp; utvidgad)</t>
  </si>
  <si>
    <t>Den svenska sången (6:e uppl)</t>
  </si>
  <si>
    <t>EFS En sång- eller psalmvers/dag (se äv Födelsedagsbok)</t>
  </si>
  <si>
    <t>Den troendes skatter</t>
  </si>
  <si>
    <t>Den troendes skatter (13:e uppl)</t>
  </si>
  <si>
    <t>Af Boisen, P[eter] O[utzen], (1762-1831) från femte Danska upplagan öfwersatt af E.O. Sundström</t>
  </si>
  <si>
    <t>Den trogna själens Andaktsöfningar för hwarje dag i weckan jemte …</t>
  </si>
  <si>
    <t>E.J. Ekman</t>
  </si>
  <si>
    <t>Det Kristliga Dopet ; Betraktelser af E.J. Ekman</t>
  </si>
  <si>
    <t>A. Wiberg. Tryckningskommitténs förlag</t>
  </si>
  <si>
    <t>Det Kristliga Dopet ; Framställdt i Bibelns egna ord</t>
  </si>
  <si>
    <r>
      <t xml:space="preserve">Bonniers (inkl Kung Majts förordnade stamsånger) Birger Anrep-Nordin och Sven Körlling </t>
    </r>
    <r>
      <rPr>
        <i/>
        <sz val="8"/>
        <color rgb="FF333300"/>
        <rFont val="Verdana"/>
        <family val="2"/>
      </rPr>
      <t>(melodi)</t>
    </r>
  </si>
  <si>
    <t>Dikt och ton – sångsamling för realskola, kommunala mellanskolor och därmed jämförliga skolor (3:e upplagan)</t>
  </si>
  <si>
    <t>Hjulsjö Loppis</t>
  </si>
  <si>
    <t>Dikt och ton – sångsamling för realskola, kommunala mellanskolor och därmed jämförliga skolor (4:e upplagan)</t>
  </si>
  <si>
    <t>Kerstin Anér</t>
  </si>
  <si>
    <t>Du är större än mitt hjärta - Böner för vanliga dagar</t>
  </si>
  <si>
    <t>Arv</t>
  </si>
  <si>
    <t>Trancel</t>
  </si>
  <si>
    <t>J.F. Rutherford. Vakttornets förlag</t>
  </si>
  <si>
    <t>Dödens orsaker : Förklarade från Bibelen i sju föredrag</t>
  </si>
  <si>
    <t>Birger Olsson, red. EFS</t>
  </si>
  <si>
    <t>En bok om Rut</t>
  </si>
  <si>
    <t>Natanael Beskow</t>
  </si>
  <si>
    <t>En dag har börjat - Tankar för var dag under året (1:a uppl)</t>
  </si>
  <si>
    <t>En dag har börjat - Tankar för var dag under året (3:e uppl)</t>
  </si>
  <si>
    <t>Gengåvan - gåva av FH</t>
  </si>
  <si>
    <t>En dag har börjat - Tankar för var dag under året (4:e uppl)</t>
  </si>
  <si>
    <t>Lars Vitus. Alliansmissionens bokförlag</t>
  </si>
  <si>
    <t>En läkare berättar</t>
  </si>
  <si>
    <t>Husandakt ombord, historia kring skeppspräster och sjöfolks religiositet</t>
  </si>
  <si>
    <t xml:space="preserve">En psalm i kajutan   </t>
  </si>
  <si>
    <t>Tradera JanTore</t>
  </si>
  <si>
    <t>Övers av C.O. Angeldorff</t>
  </si>
  <si>
    <t>En sann Christendom - Johan Arndts fyra anderika böcker, 1855</t>
  </si>
  <si>
    <t>Samlade och bearbetade av L.L.</t>
  </si>
  <si>
    <t>Ett hundra berättelser Till söndagsskolans tjänst (2:a uppl)</t>
  </si>
  <si>
    <t>Natanael Beskow. Birkagårdens förlag</t>
  </si>
  <si>
    <t>Evigheten och ögonblicket</t>
  </si>
  <si>
    <t>Förklarande texter av Biskop Tor Andræ. Lars Hökerbergs bokförlag.</t>
  </si>
  <si>
    <t>Fader Vår</t>
  </si>
  <si>
    <t>Henrik Schartau, Förste Stads-Comminister i Lund och Contracts-Prost. Utgifna efter hans död.</t>
  </si>
  <si>
    <t>Femton Predikningar och ett Skriftermålstal (3:e uppl)</t>
  </si>
  <si>
    <t>Utgifven af B. [Bernhard] Wadström (1831-1918), EFS. Artikel om Lina Sandell. 7 porträtt och 32 teckningar.</t>
  </si>
  <si>
    <t>Frideborg ; Folkkalender för 1896 (30:e årg)</t>
  </si>
  <si>
    <t>Frideborg ; Folkkalender för 1901 (35:e årg)</t>
  </si>
  <si>
    <t>F.B. Meyer, övers V Emanuelsson. P Palmquists AB</t>
  </si>
  <si>
    <t>Fridsstunder</t>
  </si>
  <si>
    <t>en av tre</t>
  </si>
  <si>
    <t>EFS (se äv samma tidel för sång- eller psalmverks)</t>
  </si>
  <si>
    <t>Födelsedagsbok ; Den troendes skatter (9:e uppl)</t>
  </si>
  <si>
    <t>För det dagliga livet ; Korta betraktelser öfver valda bibeltexter (ur Markus' Evangelium)</t>
  </si>
  <si>
    <t>Engström L.M. (Lars Magnus, 1867-1951) KH i Bolstad, Kontraktsprost. (4:e uppl har 128 sid)</t>
  </si>
  <si>
    <t>För det inre livet</t>
  </si>
  <si>
    <t>Palm &amp; Stadlings förlag</t>
  </si>
  <si>
    <t>För god för Jesus</t>
  </si>
  <si>
    <t>P. Waldenström. SMF:s förlag</t>
  </si>
  <si>
    <t>För Hemmets Andaktsstunder ; Betraktelser för var dag</t>
  </si>
  <si>
    <t>Förbundsfacklan 1938 - Illustrerad missions- och julkalender</t>
  </si>
  <si>
    <t>Förbundsfacklan 1939 - Illustrerad missions- och julkalender</t>
  </si>
  <si>
    <t>Förbundsfacklan 1949 - Illustrerad missions- och julkalender</t>
  </si>
  <si>
    <t>Förbundsfacklan 1950 - Illustrerad missions- och julkalender</t>
  </si>
  <si>
    <t>Förbundsfacklan 1951 - Illustrerad missions- och julkalender</t>
  </si>
  <si>
    <t>John Hedberg</t>
  </si>
  <si>
    <t>Förföljelsen mog "Fattigprästen" 1900-1909 i sanningen ljus</t>
  </si>
  <si>
    <t>(tagen ur band)</t>
  </si>
  <si>
    <t>Förordning ang Minderårigas Giftermål</t>
  </si>
  <si>
    <t>Tradera Punteln61</t>
  </si>
  <si>
    <t xml:space="preserve">Mannerheim Augustin </t>
  </si>
  <si>
    <t>Gamla Psalmisters röst - 21 överföringar</t>
  </si>
  <si>
    <t>Söndagsskolföreningen Örebro</t>
  </si>
  <si>
    <t>Gemensamma bibeltexter för Söndagsskolan under år 1882</t>
  </si>
  <si>
    <t>Sveriges Storloge av IOGT (har 1904)</t>
  </si>
  <si>
    <t>Godtemplarordens Sångbok (135 sånger)</t>
  </si>
  <si>
    <t>Kyrkobeskr</t>
  </si>
  <si>
    <t>47 kyrkobeskrivningar. Bertil Berthelson</t>
  </si>
  <si>
    <t>Guds hus till prydno</t>
  </si>
  <si>
    <t>Guds Stjärna</t>
  </si>
  <si>
    <t>SMF, Olga E Lindborg</t>
  </si>
  <si>
    <t>Handledning för söndagsskollärare, småbarnsavdelningarna</t>
  </si>
  <si>
    <t>Utgiven av Husmodern</t>
  </si>
  <si>
    <t>Helga varje dag - En bok om vardagsproblem och evighetssynpunkter</t>
  </si>
  <si>
    <t>Sveriges Radio</t>
  </si>
  <si>
    <t>Helgsmålsringning</t>
  </si>
  <si>
    <t>Förf. Per Nilsson. Hemmets Väns Förlag</t>
  </si>
  <si>
    <t>Herren är Trofast - skildringar från bibeln och det kristliga livet</t>
  </si>
  <si>
    <t>Program</t>
  </si>
  <si>
    <t>Himlaspelet, programblad 1950</t>
  </si>
  <si>
    <t>15 n ov</t>
  </si>
  <si>
    <t>Sanningsvittnets tidn &amp; förlag</t>
  </si>
  <si>
    <t>Husandakten</t>
  </si>
  <si>
    <t>af prelaten M F Roos, övers av G Th-d (G Thunblad, Malung)</t>
  </si>
  <si>
    <t>Huslig Uppbyggelsebok (14:e upplagan, böner för sex veckor)</t>
  </si>
  <si>
    <t>Huslig Uppbyggelsebok (15:e upplagan, böner för fem veckor)</t>
  </si>
  <si>
    <t>Magnus Fredrik Roos, Würtemberg 1727-1803, övers av G Th-d (G Thunblad, Malung), i bearbetning av T. V. Thuresson</t>
  </si>
  <si>
    <t>Huslig Uppbyggelsebok (böner &amp; betraktelser, 2:a upplagan)</t>
  </si>
  <si>
    <t>Doct Eric Pontoppidan, övers ifrån danskan af Haqv Enroth</t>
  </si>
  <si>
    <t>Härliga Tros-Spegel - som föreställer Guds Barns rätta kännetecken…</t>
  </si>
  <si>
    <t>E. Wrangel och E. Briem (Ewert &amp; Efraim)</t>
  </si>
  <si>
    <t>Högtidsstunder i Lunds domkyrka</t>
  </si>
  <si>
    <t>Teodor Lindhagen</t>
  </si>
  <si>
    <t>I Räta Spår - Ljus på vägen för unge män</t>
  </si>
  <si>
    <t>Törner CL mfl (7:e uppl)</t>
  </si>
  <si>
    <t>Inför livet ; Till de unga i konfirmationsåren</t>
  </si>
  <si>
    <t>Norsk. Efter den nye reviderede Oversættelse</t>
  </si>
  <si>
    <t>Internationale Bibeltexter for Søndagsskolen for Aaret 1893</t>
  </si>
  <si>
    <t>Jag lyfter mina händer ; En bönbok för dem som har svårt att bedja</t>
  </si>
  <si>
    <t>Jag lyfter mina händer, En liten bok för enskild andakt</t>
  </si>
  <si>
    <t>E.G. White</t>
  </si>
  <si>
    <t>Jesu bergspredikan</t>
  </si>
  <si>
    <t>af författaren till "Den trofaste Löftesgifwaren", "Jesu Sinne" m.fl. (har äv "Afton-wäkter"</t>
  </si>
  <si>
    <t>Jesu ord, 5:e uppl</t>
  </si>
  <si>
    <t>Övers av S G Cavallin, theol dr och kyrkoherde i Hwellinge. (Första utgåva 1682 enl Wessmans)</t>
  </si>
  <si>
    <t>Johan Arndts Paradislustgård</t>
  </si>
  <si>
    <t>Övers av C.O. Angeldorff, Kongl Hofpredikant och Kyrkoherde i Broby</t>
  </si>
  <si>
    <t>Johan Arndts Paradislustgård med många Christeliga Dygder uppfylld. Alla fromma Christna och flitige Bedjare till märkelig nytta.</t>
  </si>
  <si>
    <t>(har flera Arndts titlar)</t>
  </si>
  <si>
    <t>Johan Arndts Postilla eller förklaring öfwer de gamla evangelierna på årets sön- och högtidsdagar</t>
  </si>
  <si>
    <t>Öfwersättning av L. P. F (?)</t>
  </si>
  <si>
    <t>Johan Arndts, fordom General-Superintendents i Förstendömet Lüneburg, Sanna Christendom - Å nyo utgifwen och med en upplysande inledning och författarens lefwernebeskrifning försedd av Dr Fredr Wilh Krummacher Pastor i Elberseld</t>
  </si>
  <si>
    <t>Tidnings-klipp</t>
  </si>
  <si>
    <t>Okänd tidning. Om Köhlers psalm publicerad i Korsblomman 199 ur dottern "Berits visor"</t>
  </si>
  <si>
    <t>Julens sånger</t>
  </si>
  <si>
    <t>Från präster i Göteborgs stift (11:e årg)</t>
  </si>
  <si>
    <t>Julhälsningar till församlingarna</t>
  </si>
  <si>
    <t>Lokal-historia</t>
  </si>
  <si>
    <t>Bergslagernas Tidnings illustrerade bilaga</t>
  </si>
  <si>
    <t>Järnbäraland</t>
  </si>
  <si>
    <t>Kamp mot mörkret</t>
  </si>
  <si>
    <t>Till den föreskrifna läroboken i katekes af Seminarierektor Fredrik Lundgren (8:e uppl) FH har Kateketisk Läsebok för Skolan och hemmet 2:a uppl 1875</t>
  </si>
  <si>
    <t>Kateketisk handbok</t>
  </si>
  <si>
    <t>Sam Stadener (SKDS)</t>
  </si>
  <si>
    <t>Konfirmandbok (2:a uppl, genomsedd och förkortad)</t>
  </si>
  <si>
    <t>Lärobok</t>
  </si>
  <si>
    <t>Stig Hellsten, Ill Birgitta Hultkranz Fogelklou, SvKy Diakonistyrelse</t>
  </si>
  <si>
    <t>Konfirmandbok, 2:a uppl</t>
  </si>
  <si>
    <t>Redigerad av Bengt Jonzon, Olle Nystedt. SvKy Diakonistyrelses bokförlag</t>
  </si>
  <si>
    <t>Konfirmandboken - Minnesbok</t>
  </si>
  <si>
    <t>EFS, redigerad av Efr. Rang</t>
  </si>
  <si>
    <t>Korsblomman - Kristlig kalender för 1921</t>
  </si>
  <si>
    <t>Evert Axelsson, ÖM:s förlag</t>
  </si>
  <si>
    <t>Korset ; Kärlekens yttersta bevis</t>
  </si>
  <si>
    <t>Noveller</t>
  </si>
  <si>
    <t>Erik Alexandersson, SMF:s förlag</t>
  </si>
  <si>
    <t>Kraftkarlar och Småfolk</t>
  </si>
  <si>
    <t>Uppbyggelse-litt</t>
  </si>
  <si>
    <t>John Bunyan (har tre band Bunyan)</t>
  </si>
  <si>
    <t>Kristen och Kristinnas resa</t>
  </si>
  <si>
    <t>Kristens resa</t>
  </si>
  <si>
    <t>KB</t>
  </si>
  <si>
    <t>Kristens resa (se Runeberg)</t>
  </si>
  <si>
    <t>Ellen G White, Adventisternas, Skandinaviska Förlags och Tryckeri AB</t>
  </si>
  <si>
    <t>Kristi Liknelser</t>
  </si>
  <si>
    <t>A.G. Petersson</t>
  </si>
  <si>
    <t>Kristinehamns &amp; Varnums Klockare-, kyrkvärds- och kyrkovaktarekrönika</t>
  </si>
  <si>
    <t>Tradera FourFeet</t>
  </si>
  <si>
    <t>Flera olika, förord Ruben Josefsson, SvKy Diakonistyrelse</t>
  </si>
  <si>
    <t>Kvinnan Samhället Kyrkan (kvinnoprästfrågan)</t>
  </si>
  <si>
    <t>Sångbok / Dikter</t>
  </si>
  <si>
    <t>Samuel Gabrielsson</t>
  </si>
  <si>
    <t>Kväden från hembygdens dal</t>
  </si>
  <si>
    <t>Helgesdotter Anita. Västerås Stift</t>
  </si>
  <si>
    <t>Kyrkbok</t>
  </si>
  <si>
    <t>Stiftet</t>
  </si>
  <si>
    <t>Greta Frostin, Gumessons. (En läsebok för söndagsskolan 8-13 år)</t>
  </si>
  <si>
    <t>Kyrkvinkel</t>
  </si>
  <si>
    <t>Övers av Set Poppius</t>
  </si>
  <si>
    <t>Lavater ; Kristliga brev till unga män</t>
  </si>
  <si>
    <t>A.V. Carlsons Bokförlags Ab (med flera sånger)</t>
  </si>
  <si>
    <t>Ledstjärnan, Julkalender 1907</t>
  </si>
  <si>
    <t>Andrew Knowles, översatt av Janne Carlsson</t>
  </si>
  <si>
    <t>Leva som kristen</t>
  </si>
  <si>
    <t>Aukt övers från Adelheid Schloemans Tägliche Bitten</t>
  </si>
  <si>
    <t>Lilla Bönboken ; En kort bön för varje dag i året</t>
  </si>
  <si>
    <t>Gustaf Landin m.fl. (14:e årg), Ungdomens Veckoposts förlag</t>
  </si>
  <si>
    <t>Linnea ; Kristlig ungdomskalender</t>
  </si>
  <si>
    <t>Jane Guiness (född af Sandeberg). Kvinnliga Missions Arbetares Förlag.</t>
  </si>
  <si>
    <t xml:space="preserve">Liv och frid </t>
  </si>
  <si>
    <t>Ljus på vägen - Minnesord för hwar dag i året (2:a uppl)</t>
  </si>
  <si>
    <t>Bibeln. G.T. Psaltaren</t>
  </si>
  <si>
    <t>Lovsång i Psaltaren : daglig inspiration från Psaltaren för månadens alla dagar</t>
  </si>
  <si>
    <t>Ej komplett, slutar på sid 130</t>
  </si>
  <si>
    <t xml:space="preserve">Luthers Lilla Katekes </t>
  </si>
  <si>
    <t>Marianne och Lars-Erik Olsson</t>
  </si>
  <si>
    <t>Skolupplaga utgifven av Biskop Gottfrid Billing och Seminarierektor P Wingren</t>
  </si>
  <si>
    <t>Luthers Lilla Katekes 1878</t>
  </si>
  <si>
    <t>Förord av ärkebisp J.A. Ekman</t>
  </si>
  <si>
    <t>Doktor Mårten Luther. Av Carl Edqvist och Ernst Westberg.</t>
  </si>
  <si>
    <t>Luthers Lilla Katekes 1908 med kort utveckling stadfäst 11 okt 1878</t>
  </si>
  <si>
    <t>Luthers Lilla Katekes av år 1567, facksimil</t>
  </si>
  <si>
    <t>Sten Lindham och Gösta Linge</t>
  </si>
  <si>
    <t>Medicinska föreningens sångbok</t>
  </si>
  <si>
    <t>Oterdahl Jeanna, hft 126 sid. SKDN</t>
  </si>
  <si>
    <t>Min lilla Bönbok ; en skolflickas samtal med Gud</t>
  </si>
  <si>
    <t>Francis Ridley Havergal, översatt fr engelskan, 2:a uppl. EFS</t>
  </si>
  <si>
    <t>Morgonklockor ; Betraktelser för de unga</t>
  </si>
  <si>
    <t>af författaren till "Den trofaste Löftesgifwaren", "Jesu Ord" m.fl. (har "Jesu Ord" och "Afton-Wäkter") 2:a uppl</t>
  </si>
  <si>
    <t>Morgon-wäckter</t>
  </si>
  <si>
    <t>Mors Dag</t>
  </si>
  <si>
    <t>ÖMF:s förlag</t>
  </si>
  <si>
    <t>Märkliga bönhörelser - Personliga vittnesbörd till belysning av bönens makt</t>
  </si>
  <si>
    <t>Sammanställd av Jonas Jonson och Rolf Larsson</t>
  </si>
  <si>
    <t>Mötesplats till glädje - En bok om Stiftsgården i Rättvik</t>
  </si>
  <si>
    <t>EFS. 2:a uppl</t>
  </si>
  <si>
    <t>Nattwards-Bok eller De stora Saligheter, som undfås i Jesu, Guds sons, Lekamen och Blods åtnjutande</t>
  </si>
  <si>
    <t>utgifwen av Magnus Fredrik Foos, hertigl, Råd och Prelat i Anhausen. Öfwersättning af J. N. M---n. På Bokhandlaren R J Gumperts förlag</t>
  </si>
  <si>
    <t>Nattwards-Bok, innehållande Betraktelser och Böner för Friska, Sjuka och Nattwardsungdom. Fjerde Upplagen</t>
  </si>
  <si>
    <t>Kongl Hovpredikant Anders Nohrborg, död 1767. Prästvigd i Västerås. Lindhs tryckeri, Örebro</t>
  </si>
  <si>
    <t>Nohrborgs Lilla Postilla, 23 predikningar</t>
  </si>
  <si>
    <t>Sven Ringström</t>
  </si>
  <si>
    <t>Nora kyrka</t>
  </si>
  <si>
    <t>Handbok</t>
  </si>
  <si>
    <t>Med omvandling Riksmynt till Riksgäldmynt, o. andra gamla yt- och längdmått samt vägvisare till Borås, Carlshamn, Filipstad, Westerwik mm</t>
  </si>
  <si>
    <t>Ny handbok att begagna som Hjelpreda i daglig handel</t>
  </si>
  <si>
    <t>Nya himlar och en ny jord</t>
  </si>
  <si>
    <t>Nya Världens översättning av de kristna grekiska skrifterna</t>
  </si>
  <si>
    <t>IOGT och NTO (se "Godtemplar…")</t>
  </si>
  <si>
    <t>Nykterhetsfolkets sångbok</t>
  </si>
  <si>
    <t>1930 + 1932</t>
  </si>
  <si>
    <t>20+12</t>
  </si>
  <si>
    <t>Tradera Zugg + Tradera Penny</t>
  </si>
  <si>
    <t>2007-09-08 2008-02-03</t>
  </si>
  <si>
    <t>IOGT och NTO</t>
  </si>
  <si>
    <t>Nykterhetsfolkets sångbok, melodiupplaga</t>
  </si>
  <si>
    <t>J. Bergman</t>
  </si>
  <si>
    <t>Nykterhetsrörelsens världshistoria, Andra delen. En framställning av nykterhetssträvandenas utveckling hos skilda folk genom tiderna</t>
  </si>
  <si>
    <t>Nykterhetsrörelsens världshistoria, Första delen. En framställning av nykterhetssträvandenas utveckling hos skilda folk genom tiderna</t>
  </si>
  <si>
    <t>Samlade av Arvid Hydén (gift med min farfars syster), Svenska Lutherska Evangeliföreningens i Finland förlag</t>
  </si>
  <si>
    <t>Nåd för nåd ; Betraktelser för var dag i året ur 100 olika författares skrifter, 4:e uppl</t>
  </si>
  <si>
    <t>Kyrkoherden Schartau</t>
  </si>
  <si>
    <t>Någorlunda Fullständig Underwisning uti Christendoms-Kunskapen (1799)</t>
  </si>
  <si>
    <t>Sven Ulric Palme. På uppdrag av Kamratposten</t>
  </si>
  <si>
    <t>Några anteckningar ur de svenska barntidningarna  historia.</t>
  </si>
  <si>
    <t>10 + 10</t>
  </si>
  <si>
    <t>Gåva från FH Erikshjälpen &amp; Solareturen</t>
  </si>
  <si>
    <t>2011-04-02
2013-01-17</t>
  </si>
  <si>
    <t>D:r J.C. Bring</t>
  </si>
  <si>
    <t>Några minnesord för konfirmander</t>
  </si>
  <si>
    <t>Kompensation för dålig beskrivning</t>
  </si>
  <si>
    <t>Thomas a Kempis. Öfwersättning från Latinet jemförd med tredje tyska S:t Hallenska praktupplagan af J.M. Lindblad</t>
  </si>
  <si>
    <t>Om Christi Efterföljelse ; fyra Böcker (6:e uppl)</t>
  </si>
  <si>
    <t>Utgivna av Birgittasystrarna i Vadstena</t>
  </si>
  <si>
    <t>Ord av den Heliga Birgitta på vår tids språk</t>
  </si>
  <si>
    <t>M. C. Aaröes förlag, Gbg</t>
  </si>
  <si>
    <t>Ord från Herren, Födelsedags- och Anteckningsbok</t>
  </si>
  <si>
    <t>Ordet som lyser - Bibeltexter för söndagsskolans mellanavdelning ht 1963, vt 1964</t>
  </si>
  <si>
    <t>Bearbetad af Pastor J.P.E. Benelius</t>
  </si>
  <si>
    <t>Oremus Katolsk bönbok för den offentliga gudstjänsten och till enskildt bruk</t>
  </si>
  <si>
    <t>Av Svenska kyrkans biskopar. STF utgivare</t>
  </si>
  <si>
    <t>Pilgrimsvandringar i Sverige</t>
  </si>
  <si>
    <t>E. H. Rodhe</t>
  </si>
  <si>
    <t>Predikan på 100-årsdagen av Henric Schartaus död</t>
  </si>
  <si>
    <t>Författade, samlade och utgifna af J. Byström. Med bidrag av Broady, Carlsson, Elfström, Lindblom, Norström, Truvé m.fl (BAP) Tryckningskommitten.</t>
  </si>
  <si>
    <t>Predikantens medhjälpare - Etthundratjugo utkast. Till predikningar och föredrag samt lärorika berättelser och tänkvärda yttranden (2:a uppl)</t>
  </si>
  <si>
    <t>Skagshamn/Övik - Göran Andersson (Gunnar Wikmark)</t>
  </si>
  <si>
    <t>utgivna efter hans död</t>
  </si>
  <si>
    <t>Predikningar af Henric Schartau, 2:a bandet</t>
  </si>
  <si>
    <t>Predikningar öfwer Kyrkoårets gamla högmessotexter samt passionsspredikningar. Förra delen</t>
  </si>
  <si>
    <t>P Waldenström. Pitetistens Expedition</t>
  </si>
  <si>
    <t>Predikningar öfwer Swenska kyrkans nya högmessotexter, Andra årgången, Första delen</t>
  </si>
  <si>
    <t>Erik Fosnes Hansen</t>
  </si>
  <si>
    <t>Psalm vid resans slut</t>
  </si>
  <si>
    <t>Hans S Eriksson</t>
  </si>
  <si>
    <t>Kommentarer av E.M. Blaiklock, bilder Gordon Gray. Översatt</t>
  </si>
  <si>
    <t>Psaltaren i bild, 4 delar, 1-37, 38-75, 76-111, 112-150</t>
  </si>
  <si>
    <t>Helmer Ringgren, EFS</t>
  </si>
  <si>
    <t>Psaltaren, 42-89 och 90-150: Kommentarer till Gamla Testamentet</t>
  </si>
  <si>
    <t>1994 och 1997</t>
  </si>
  <si>
    <t>Johan Ludvig Runeberg. Ny upplaga. F&amp;G Beijers förlag. 101 sid</t>
  </si>
  <si>
    <t>Runeberg ; Fänrik Ståls sägner ; en samling sånger</t>
  </si>
  <si>
    <t>Johan Ludvig Runeberg. Skol-upplaga. F&amp;G Beijers förlag. 64 sid</t>
  </si>
  <si>
    <t>Runeberg ; Kung Fjalar ; En dikt i fem sånger</t>
  </si>
  <si>
    <t>Johan Ludvig Runeberg. Skolupplaga. F&amp;G Beijers förlag. 83 sid</t>
  </si>
  <si>
    <t>Runeberg ; Nadeschda ; En dikt i nio sånger</t>
  </si>
  <si>
    <t>EFS. Joh Rinman</t>
  </si>
  <si>
    <t>Russellianismen sken och verklighet</t>
  </si>
  <si>
    <t>Poem</t>
  </si>
  <si>
    <t>J.N. Örebro</t>
  </si>
  <si>
    <t>Rännilar ; Nykterhets och Religiösa poem</t>
  </si>
  <si>
    <t>Giertz Bo, SvKy Diakonistyrelses bokförlag</t>
  </si>
  <si>
    <t>Rätt och orätt i sexuallivet</t>
  </si>
  <si>
    <t>Gunnar Ekström, domkyrkosyssloman.</t>
  </si>
  <si>
    <t>Rättviks kyrka - Historisk översikt samt vägledning (2:a upplagan)</t>
  </si>
  <si>
    <t>SSU</t>
  </si>
  <si>
    <t>Röda sånger</t>
  </si>
  <si>
    <t>Svenska landsbygdens kvinnoförbund (Centerns KF från 1963)</t>
  </si>
  <si>
    <t>S.L.K.F. Sånghäfte</t>
  </si>
  <si>
    <t>Oskar Hultkrantz, Köping</t>
  </si>
  <si>
    <t>Sanningsstrålar - Blandade dikter och sånger</t>
  </si>
  <si>
    <t>Gåva från FH Forshaga Loppis</t>
  </si>
  <si>
    <t>Håkan Isefjord F.d. blekingetrålare ombyggd till  missionsbåt</t>
  </si>
  <si>
    <t>Shalom ; Med evangelium i lasten</t>
  </si>
  <si>
    <t>Försvarsstabens bildningsdetalj</t>
  </si>
  <si>
    <t>Sjung kamrater (100 sånger med 5 psalmer)</t>
  </si>
  <si>
    <t>Sjung kamrater (2:a förminskade uppl, 61 sånger med 5 psalmer)</t>
  </si>
  <si>
    <t>SGU, Sverges Godtemplares Ungdomsförbund (inga psalmer) Godtemplarna gav ut ny sångsamling 1912</t>
  </si>
  <si>
    <t>Sjung! En samling unisona sånger för Folkhögskolor, Ungdoms- och Nykterhetsföreningar</t>
  </si>
  <si>
    <t>Ancki Johansson</t>
  </si>
  <si>
    <t>S.L. Brengle. Frälsningsarmén</t>
  </si>
  <si>
    <t>Själavinnarens Hemlighet (2:a upplagan)</t>
  </si>
  <si>
    <t>Libris (1899-1919)</t>
  </si>
  <si>
    <t>Jos. P-ll, sign. för Josephine Princell. Minneapolis, Minnesota ; Chicago, Illinois, USA. (med text om Anna Roos, Mathilda Roos, Lina Sandell bl.a.)</t>
  </si>
  <si>
    <t>Skogsblommor : illustrerad kalender</t>
  </si>
  <si>
    <t>Jos. P-ll, sign. för Josephine Princell. Minneapolis, Minnesota ; Chicago, Illinois, USA. (med runa över William Booth och Mathila Fryxell bl.a.)</t>
  </si>
  <si>
    <t>Per Pehrssons förlag</t>
  </si>
  <si>
    <t>Skolsånger</t>
  </si>
  <si>
    <t>Stenen som gråter blod. Resa och reflexion i Sydamerika</t>
  </si>
  <si>
    <t>H. Martensen-Larsen, översatt av E.N. Söderberg</t>
  </si>
  <si>
    <t>Stjärnevärlden och vår tro</t>
  </si>
  <si>
    <t>Eric Harry Bergquist, bilder Arne Lundh</t>
  </si>
  <si>
    <t>Strängnäs domkyrka ; En bilderbok</t>
  </si>
  <si>
    <t>Af P Waldenström. Tidskriften Pietistens Expedition.</t>
  </si>
  <si>
    <t>Stycken af Lifwets Ord. Ett bibelord med utläggning för hwar dag i året</t>
  </si>
  <si>
    <t>A.G. Joelsson. SvKy Diakonistyrelses förlag</t>
  </si>
  <si>
    <t>Sven i Tallbacken ; Hos Martin Luther &amp; Samtal och berättelser kring barnabönen, för de små i hemmet och de minsta i skolan</t>
  </si>
  <si>
    <t>Innehåller: Sigtuna, Konungen med guldmunnen, Barnasångens makt, Den stackars svarta kycklingen, Till min åminnelse, Ugglans vän</t>
  </si>
  <si>
    <t>Svenskt Söndagsskolbibliotek, 2:a häftet</t>
  </si>
  <si>
    <t>Tradera Trelleborg (bjöd 27)</t>
  </si>
  <si>
    <t>Peter Bamm, övers Frithiof Dahlby</t>
  </si>
  <si>
    <t>Så började Kristendomen</t>
  </si>
  <si>
    <t>Märta Netterstad</t>
  </si>
  <si>
    <t>Så sjöng barnen förr ; Textmaterialet i de svenska skolsångböckerna 1842-1972</t>
  </si>
  <si>
    <t>Samlade, författade och utgifne af B. C. Utgiven av F.C. Askebergs bokförlag</t>
  </si>
  <si>
    <t>Sång- och Visbok för Folket samt Handbok för skolan vid inöfvandet af fosterländska sånger. (Ny, genomsedd upplaga)</t>
  </si>
  <si>
    <t>Svenska Landsbygdens Ungdomsförbund</t>
  </si>
  <si>
    <t>Tradera KatBei</t>
  </si>
  <si>
    <t>Inleds med "Sång till folkhögskolan i Molkom"</t>
  </si>
  <si>
    <t>Sångbok för Folkhögskolan och Lantmannaskolan i Molkom</t>
  </si>
  <si>
    <t>Svenska skolmaterial AB. J.A. Karlsson</t>
  </si>
  <si>
    <t>Sångbok för Folkskolan (- "våra vackraste och friskaste skolsånger")</t>
  </si>
  <si>
    <t>Sveriges Storloge av IOGT (har 1900)</t>
  </si>
  <si>
    <t>Sånger för Nykterhetsmöten</t>
  </si>
  <si>
    <t>Sånger för Nykterhetsmöten (170 sånger)</t>
  </si>
  <si>
    <t>C. D. af Wirsén</t>
  </si>
  <si>
    <t>Sånger och bilder (ej illustrerad)</t>
  </si>
  <si>
    <t>Värmlands Folkbildningsförbund</t>
  </si>
  <si>
    <t>Pysselbok</t>
  </si>
  <si>
    <t>Söndagsbilder för barn, 2:a årgångens högmässotexter enligt 1942 års evangeliebok</t>
  </si>
  <si>
    <t>Tradera Miulo</t>
  </si>
  <si>
    <t>Söndagsbilder för barn, 3:e årgångens högmässotexter enligt 1942 års evangeliebok</t>
  </si>
  <si>
    <t>Johansson Majken</t>
  </si>
  <si>
    <t>Söndagstankar</t>
  </si>
  <si>
    <t>Tekstbog for Søndagsskolen 1902, 1903, 1904, 1905, 1905, 1906</t>
  </si>
  <si>
    <t>Thomae a Kempis</t>
  </si>
  <si>
    <t>Then Lille Kempis, eller korta Språk och Böner utur the mest obekanta Thomae a Kempis små Werk Sammandragna til Upbyggelse för the Små och Omyndiga</t>
  </si>
  <si>
    <t>Sånger för arbetarorganisationer. Tiden</t>
  </si>
  <si>
    <t>Tidens sångbok</t>
  </si>
  <si>
    <t>Tradera Giggi</t>
  </si>
  <si>
    <t>Sånger för arbetarorganisationer. Tiden. Kommunals emblem. (saknar 1919)</t>
  </si>
  <si>
    <t>Frakturstil utan försättsblad el pärmar</t>
  </si>
  <si>
    <t>Till Christna Ungdomen (bönebok)</t>
  </si>
  <si>
    <t>Nathanael Beskow</t>
  </si>
  <si>
    <t>Till de Unga - Tankar och råd i några livsfrågor (3:e uppl)</t>
  </si>
  <si>
    <t>Aurore Tisell</t>
  </si>
  <si>
    <t>Till ljus och kraft på livets väg (35:e uppl)</t>
  </si>
  <si>
    <t>Anders Frostenson, SvKy Diakonistyrelse</t>
  </si>
  <si>
    <t>Tisteln och källan</t>
  </si>
  <si>
    <t>P.G. Berg tryckeri. N:o 9 wid Stora Badstugatan på Söder</t>
  </si>
  <si>
    <t>Tjugofem Krigs-Sånger. N:o 9</t>
  </si>
  <si>
    <t>Giertz K.H. Sv.Kristeliga studentrörelses förlag</t>
  </si>
  <si>
    <t>Tre föredrag ; En läkares tankar i sexualfrågan, Föredrag för gymnasister, Läkaren och Helbrägdarörelsen genom trons bön</t>
  </si>
  <si>
    <t>Trädet som växer - Morgonstunder med skolungdom (2:a uppl)</t>
  </si>
  <si>
    <t>Lindin Ester (kom ut 1940)</t>
  </si>
  <si>
    <t>Tänk om jag gifter mig med prästen</t>
  </si>
  <si>
    <t>Johan Gerhard, tre häften sambundna</t>
  </si>
  <si>
    <t>Tänkespråk ur Heliga Mäns Skrifter från äldre och nyare tider</t>
  </si>
  <si>
    <t>Övers från franskan av M.K. EFS förlag.</t>
  </si>
  <si>
    <t>Under Korset, tredje upplagan</t>
  </si>
  <si>
    <t>Övers av Richard Hejll</t>
  </si>
  <si>
    <t>Undervisande tal jämte andra predikningar av Mäster Eckehart</t>
  </si>
  <si>
    <t>Skiva</t>
  </si>
  <si>
    <t>Skivan har tillhört  Elsie Jonelid brigadörer med maken Erik. Elsie var född i Våle, Södra Ny och växte upp i Säffle. Hon slutade sin ålderdom i Göteborg för ett par år sedan.</t>
  </si>
  <si>
    <t>Ung ton från Frälsningsarmén o Krigsskolans kadetter</t>
  </si>
  <si>
    <t>Tradera - Björnulla</t>
  </si>
  <si>
    <t>Aug W Westling</t>
  </si>
  <si>
    <t>Utkast över Söndagsskoltexterna 1919, till ledning för lärare</t>
  </si>
  <si>
    <t>Elsie Johansson</t>
  </si>
  <si>
    <t>Vardagstankar</t>
  </si>
  <si>
    <t>Vardagsvägar ; Morgonstunder med skolungdom (2:a upplagan)</t>
  </si>
  <si>
    <t>Axel Forssén, Kungl Vitt. Hist. och Antikvitets Akademien, n:o 8</t>
  </si>
  <si>
    <t>Varnhem</t>
  </si>
  <si>
    <t>Sammanställd av Hans Åkerhielm utgiven av Hovförsamlingen</t>
  </si>
  <si>
    <t>Victorias bönbok (4:e tryckningen)</t>
  </si>
  <si>
    <t>Illustrerad kalender. Flera medverkande. Utgiven i Chicago Ill, nionde årg.</t>
  </si>
  <si>
    <t>Vinterrosor</t>
  </si>
  <si>
    <t>Illustrerad kalender. Flera medverkande</t>
  </si>
  <si>
    <t xml:space="preserve">Vintersol </t>
  </si>
  <si>
    <t>Illustrerad kalender inb, 192 sid. 19:e årg</t>
  </si>
  <si>
    <t>Vintersol 1911</t>
  </si>
  <si>
    <t>Sammanställd av Gunnar Thuresson, Folket i Bilds förlag</t>
  </si>
  <si>
    <t>Visan genom tiderna (41a-50:e tus)</t>
  </si>
  <si>
    <t xml:space="preserve">Dikter, visor och barnramsor ur handskrifter och skillingtryck valda och utgivna av R.B. </t>
  </si>
  <si>
    <t>Visbok</t>
  </si>
  <si>
    <t>Sammanställd av Gunnar Thuresson</t>
  </si>
  <si>
    <t xml:space="preserve">Visor  </t>
  </si>
  <si>
    <t>Malle, med förord av Harald Wieselgren</t>
  </si>
  <si>
    <t>Visor - Sånger och Skisser</t>
  </si>
  <si>
    <t>Vita Bandet. EFS förlag</t>
  </si>
  <si>
    <t>Vita Bandets sångbok (132 sånger/psalmer)</t>
  </si>
  <si>
    <t>Vita Bandets sångbok (143 sånger/psalmer)</t>
  </si>
  <si>
    <t>Kooperativa förbundets förlag</t>
  </si>
  <si>
    <t>Vår Sångbok</t>
  </si>
  <si>
    <t>Ellen G White, (adventist?) Illinois</t>
  </si>
  <si>
    <t>Vägen till Kristus</t>
  </si>
  <si>
    <t>John Angell James. 414 (2) sid. EFS.</t>
  </si>
  <si>
    <t>Wägledning och tröst för dem som blifwit bekymrade om sin frälsning (13:e uppl)</t>
  </si>
  <si>
    <t>Av L.S. (Lina Sandell). EFS förlagsexp. (18:e uppl 1968)</t>
  </si>
  <si>
    <t>Vägmärken ; Minnesord ur skriften jämte verser för var dag i året (9:e uppl)</t>
  </si>
  <si>
    <t>Samlade och utgivna av Birger Tångström. Förlaget Filadelfia.</t>
  </si>
  <si>
    <t>Välsignelser - Vittnesbörd av elever vid Kaggeholms Folkhögskola (elever vid skolans missionärsutbildning läsåret 1945-46)</t>
  </si>
  <si>
    <t>Vad</t>
  </si>
  <si>
    <t>Huvudsida</t>
  </si>
  <si>
    <t>Mer</t>
  </si>
  <si>
    <t>Antikvariat</t>
  </si>
  <si>
    <t>Antikvariat Lyktan i Borrby</t>
  </si>
  <si>
    <t>Bodafors antikvariat</t>
  </si>
  <si>
    <t>Missionsgården Strandhem, Örkelljunga</t>
  </si>
  <si>
    <t>www.bokborsen.se</t>
  </si>
  <si>
    <t>www.antikvariat.net</t>
  </si>
  <si>
    <t>www.ebay.com</t>
  </si>
  <si>
    <t>Svenska böcker som finns i amerika, (1694?)</t>
  </si>
  <si>
    <t>www.osta.ee</t>
  </si>
  <si>
    <t>Reval?</t>
  </si>
  <si>
    <t>1536 års "Swenske songer eller wisor nw på nytt prentade" KB:s faksimil</t>
  </si>
  <si>
    <t>1536 års "Swenske songer eller wisor nw på nytt prentade" Runebergs digitaliserade</t>
  </si>
  <si>
    <t>1695 års psalmbok på wikisource</t>
  </si>
  <si>
    <t>1697 års koralbok - Harald Vallerius</t>
  </si>
  <si>
    <t>1820 års koralbok - Johan Christian Fredrik Haeffner</t>
  </si>
  <si>
    <t>Grundtvigs "Salmer i udvalg"</t>
  </si>
  <si>
    <t>NY</t>
  </si>
  <si>
    <t>Musikkatalogen på KB</t>
  </si>
  <si>
    <t>Orgelmusik till urval kyrkomusik</t>
  </si>
  <si>
    <t>Psalmportalen - Samling av nya psalmer</t>
  </si>
  <si>
    <t>Psalmprojektet - Samling av fria psalmer</t>
  </si>
  <si>
    <t>Samling av psalmsidor på internet</t>
  </si>
  <si>
    <t>Stora Nätpsalmboken 2012</t>
  </si>
  <si>
    <t>http://bibliotekswedenborg.se/bokregister</t>
  </si>
  <si>
    <t>http://www.vadärdenvärd.se/s/4078528/then-swenska-psalmboken/</t>
  </si>
  <si>
    <t xml:space="preserve">Sök böcker på KB: Kristendom Psalmer Andliga Sånger </t>
  </si>
  <si>
    <t xml:space="preserve">Sök böcker på KB: Kristendom Psalmer Evangeliska Sånger </t>
  </si>
  <si>
    <t>Sök böcker på Libris, SAB:Cib, 1843 träffar</t>
  </si>
  <si>
    <t>Sök böcker på Libris, ÄMNE:Psalmböcker, 139 träffar</t>
  </si>
  <si>
    <t>Sök böcker på Libris, AMNE:(Psalmhistoria Sverige), 19 träffar</t>
  </si>
  <si>
    <t>Artikel</t>
  </si>
  <si>
    <t>1528 års Malmömässans tillkomst</t>
  </si>
  <si>
    <t>1536 års psalmbok - Forskningsrapport</t>
  </si>
  <si>
    <t>1536 års psalmbok - KBs infotext</t>
  </si>
  <si>
    <t>1695 års psalmbok - Riksbankens. PDF</t>
  </si>
  <si>
    <t>Håkan Möller: "Peruker upprörde i kyrkan"</t>
  </si>
  <si>
    <t>Alm, Henriks Psalmbokssamling, 1242 titlar</t>
  </si>
  <si>
    <t>Svensk biografisk handbok 1957 om Henrik Alm</t>
  </si>
  <si>
    <t>Blogg om Henrik Alms samling</t>
  </si>
  <si>
    <t>Andaktssocieteten i Kågeröd</t>
  </si>
  <si>
    <t>Avhandling</t>
  </si>
  <si>
    <t>Anders Frostenson - Avhandling "Inget är skapat utanför"</t>
  </si>
  <si>
    <t>Alva Ekström</t>
  </si>
  <si>
    <t>Birgitta Sarelins bibliografi, hymnolog i Åbo</t>
  </si>
  <si>
    <t>Brytningstid och Väckelsetid i Himmeta</t>
  </si>
  <si>
    <t>Dagens Visa om Lina Sandell</t>
  </si>
  <si>
    <t>Degn, klockare, organist, kantor</t>
  </si>
  <si>
    <t>Utflyktsmål</t>
  </si>
  <si>
    <t>De sjungande stenarna - Nyköping/Wreta</t>
  </si>
  <si>
    <t>Bok</t>
  </si>
  <si>
    <t>Emil Gustafssons Samlade skrifter</t>
  </si>
  <si>
    <t>Emil Gustafson (tidningen Dagen)</t>
  </si>
  <si>
    <t>(målsidan borta)</t>
  </si>
  <si>
    <t>Fredrik Blom. Om 7 sånger i Hemlandsklockan</t>
  </si>
  <si>
    <t>Frikyrkorörelsens framväxt - AlliansMis.</t>
  </si>
  <si>
    <t>Fröjered - "Lella Jerusalem"</t>
  </si>
  <si>
    <t>Skivförteckn</t>
  </si>
  <si>
    <t>Hem och härd</t>
  </si>
  <si>
    <t>(målsidan borta - var med bl.a. Theofil Engström i Jubelkvartetten)</t>
  </si>
  <si>
    <t>Herdaminne för Västerås stift</t>
  </si>
  <si>
    <t>Jacob Timotheus Jacobsson</t>
  </si>
  <si>
    <t>Jesper Swedberg i Dalalitteraturen</t>
  </si>
  <si>
    <t>Kristendomens kronologi i Sverige</t>
  </si>
  <si>
    <t>del i Allt om Bibeln</t>
  </si>
  <si>
    <t>Karin Rehnqvist</t>
  </si>
  <si>
    <t>Wikipedia</t>
  </si>
  <si>
    <t>Konventikelplakatet</t>
  </si>
  <si>
    <t>1726-1858</t>
  </si>
  <si>
    <t>Kyrkohistoriskt personlexikon - Verbum</t>
  </si>
  <si>
    <t>Loffe.net om Väckelse och sång</t>
  </si>
  <si>
    <t>Blogg</t>
  </si>
  <si>
    <t>Lova Herren - kristna sånger och psalmer</t>
  </si>
  <si>
    <t>Andreas Holmberg</t>
  </si>
  <si>
    <t>Luthers psalmer i de nordiska folkens liv - PDF</t>
  </si>
  <si>
    <t>Sven-Åke Selander</t>
  </si>
  <si>
    <t>Mor Greta</t>
  </si>
  <si>
    <t>Otto Olsson, kompositör</t>
  </si>
  <si>
    <t>Pietismens rötter</t>
  </si>
  <si>
    <t>Psalmboksförslagen av år 1765-67 och 1793 (Kallad Celsiska provpsalmboken)</t>
  </si>
  <si>
    <t>Kristofersson, Sture</t>
  </si>
  <si>
    <t>Stefan Olssons psalmblogg med youtubesidor</t>
  </si>
  <si>
    <t>Religionskriget i Kvistbro</t>
  </si>
  <si>
    <t>Religiösa rörelsens framväxt i Göinge</t>
  </si>
  <si>
    <t>Riseberga bönhus</t>
  </si>
  <si>
    <t>Om deras sångurval med Youtubelänkar till gamla sånger</t>
  </si>
  <si>
    <t>Rosenius, Carl-Olof</t>
  </si>
  <si>
    <t>…och samtida personer</t>
  </si>
  <si>
    <t>Sexlingsband i KB:s samling</t>
  </si>
  <si>
    <t>Organisation</t>
  </si>
  <si>
    <t>Skara Stiftshistoriska Sällskap</t>
  </si>
  <si>
    <t>Spena-barnas innerliga rök-offer</t>
  </si>
  <si>
    <t>Finns även att ladda ner som PDF</t>
  </si>
  <si>
    <t>Upplysningen och Ordet</t>
  </si>
  <si>
    <t>Ullas Ulltavlor om Lina Sandell Berg</t>
  </si>
  <si>
    <t>Med levnadsbeskrivning</t>
  </si>
  <si>
    <t>Waldemar Åhléns Sommarpsalm</t>
  </si>
  <si>
    <t>Anders Dillmar</t>
  </si>
  <si>
    <t>Vandraren som fick 200 000 följare</t>
  </si>
  <si>
    <t>Om Helge Åkesson</t>
  </si>
  <si>
    <t>Vem behöver nya psalmer?</t>
  </si>
  <si>
    <t>(sidan flyttad) Birgitta Sarelin</t>
  </si>
  <si>
    <t>Väckelsen och Missionskyrkornas historia</t>
  </si>
  <si>
    <t>Bolstads Prästgårds Vänner</t>
  </si>
  <si>
    <t>Clemens Åhfeldt</t>
  </si>
  <si>
    <t>Mot revisionen av 1819 års psalmbok</t>
  </si>
  <si>
    <t>Österling C.G.</t>
  </si>
  <si>
    <t>auditör, pietist (1673-1732 enl Libris)</t>
  </si>
  <si>
    <t>Östra Smålands Missionsförening</t>
  </si>
  <si>
    <t>Mer Här:</t>
  </si>
  <si>
    <t>Källa</t>
  </si>
  <si>
    <t>Hendricksons orgelbyggeri i USA</t>
  </si>
  <si>
    <t>Besöksmål</t>
  </si>
  <si>
    <t>Ockelbo missionskyrka</t>
  </si>
  <si>
    <t>Kjell Grönbergs psalmbokssamling</t>
  </si>
  <si>
    <t>Ockelbo Misssionsförsamling, Norra Åsgatan 26, 816 31 Ockelbo, 070-735 64 42</t>
  </si>
  <si>
    <t>Lokala församlingar på hemmafronten</t>
  </si>
  <si>
    <t>Svenska Ky</t>
  </si>
  <si>
    <t>Ramsbergs kyrka</t>
  </si>
  <si>
    <t>"Grannar"</t>
  </si>
  <si>
    <t>Betel i Grönbo</t>
  </si>
  <si>
    <t>Kåfalla Herrgård</t>
  </si>
  <si>
    <t>Se även: Kåfalla - personliga minnen</t>
  </si>
  <si>
    <t>Frövi Missionsförsamling</t>
  </si>
  <si>
    <t>Historia</t>
  </si>
  <si>
    <t>Bäckegruvans Baptister</t>
  </si>
  <si>
    <t>Alltings början:</t>
  </si>
  <si>
    <t xml:space="preserve">Upprinnelsen till mitt intresse för psalmer och psalmböcker är för omständlig att förklara. Natten till den 10 juni 2005 började jag systematisera våra psalmer och i december 2005 fjärrlånade jag 1697 års koralbok från Stockholm och fick förlänga lånet två gånger tills jag fann en egen faksimil att köpa i Lund. Sen var jag fast i samlandet och skrivandet om psalmer för evig tid. Nu händer det att jag kallar mig "amatörhymnolog". Psalmer är min främsta hobby. Maj 2015 hade jag invigning av mitt "psalmboksmuseum" i härbret som Fredrik byggt för min damastvävstol egentligen. Juni 2018 flyttades allt till ett eget rum i Lillstugan på Kroken. Där är fri entré och öppet när någon av oss är på plats. www.lassemaiaz.se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</si>
</sst>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kr&quot;;[Red]\-#,##0\ &quot;kr&quot;"/>
    <numFmt numFmtId="43" formatCode="_-* #,##0.00\ _k_r_-;\-* #,##0.00\ _k_r_-;_-* &quot;-&quot;??\ _k_r_-;_-@_-"/>
    <numFmt numFmtId="164" formatCode="yyyy/mm/dd;@"/>
    <numFmt numFmtId="165" formatCode="#,##0.00\ &quot;kr&quot;"/>
    <numFmt numFmtId="166" formatCode="#,##0\ &quot;kr&quot;"/>
    <numFmt numFmtId="167" formatCode="0.0"/>
  </numFmts>
  <fonts count="27" x14ac:knownFonts="1">
    <font>
      <sz val="10"/>
      <name val="MS Sans Serif"/>
    </font>
    <font>
      <sz val="11"/>
      <color theme="1"/>
      <name val="Calibri"/>
      <family val="2"/>
      <scheme val="minor"/>
    </font>
    <font>
      <sz val="8"/>
      <color rgb="FF333300"/>
      <name val="Verdana"/>
      <family val="2"/>
    </font>
    <font>
      <b/>
      <sz val="8"/>
      <color rgb="FF333300"/>
      <name val="Verdana"/>
      <family val="2"/>
    </font>
    <font>
      <b/>
      <sz val="9"/>
      <color rgb="FF333300"/>
      <name val="Verdana"/>
      <family val="2"/>
    </font>
    <font>
      <b/>
      <i/>
      <sz val="8"/>
      <color rgb="FF333300"/>
      <name val="Verdana"/>
      <family val="2"/>
    </font>
    <font>
      <u/>
      <sz val="10"/>
      <color indexed="12"/>
      <name val="MS Sans Serif"/>
      <family val="2"/>
    </font>
    <font>
      <sz val="9"/>
      <color rgb="FF333300"/>
      <name val="Verdana"/>
      <family val="2"/>
    </font>
    <font>
      <sz val="10"/>
      <color rgb="FF333300"/>
      <name val="Verdana"/>
      <family val="2"/>
    </font>
    <font>
      <i/>
      <sz val="8"/>
      <color rgb="FF333300"/>
      <name val="Verdana"/>
      <family val="2"/>
    </font>
    <font>
      <u/>
      <sz val="10"/>
      <color rgb="FF333300"/>
      <name val="Verdana"/>
      <family val="2"/>
    </font>
    <font>
      <sz val="21"/>
      <color rgb="FF333300"/>
      <name val="Verdana"/>
      <family val="2"/>
    </font>
    <font>
      <u/>
      <sz val="13"/>
      <color rgb="FF333300"/>
      <name val="Verdana"/>
      <family val="2"/>
    </font>
    <font>
      <b/>
      <sz val="10"/>
      <color rgb="FF333300"/>
      <name val="Verdana"/>
      <family val="2"/>
    </font>
    <font>
      <u/>
      <sz val="9"/>
      <color rgb="FF333300"/>
      <name val="Verdana"/>
      <family val="2"/>
    </font>
    <font>
      <u/>
      <sz val="8"/>
      <color rgb="FF333300"/>
      <name val="Verdana"/>
      <family val="2"/>
    </font>
    <font>
      <b/>
      <i/>
      <sz val="10"/>
      <color rgb="FF333300"/>
      <name val="Verdana"/>
      <family val="2"/>
    </font>
    <font>
      <i/>
      <sz val="10"/>
      <color rgb="FF333300"/>
      <name val="Verdana"/>
      <family val="2"/>
    </font>
    <font>
      <sz val="10"/>
      <name val="Arial"/>
      <family val="2"/>
    </font>
    <font>
      <i/>
      <u/>
      <sz val="10"/>
      <color rgb="FF333300"/>
      <name val="Verdana"/>
      <family val="2"/>
    </font>
    <font>
      <sz val="10"/>
      <name val="MS Sans Serif"/>
      <family val="2"/>
    </font>
    <font>
      <i/>
      <sz val="9"/>
      <color rgb="FF333300"/>
      <name val="Verdana"/>
      <family val="2"/>
    </font>
    <font>
      <sz val="13"/>
      <color rgb="FF333300"/>
      <name val="Verdana"/>
      <family val="2"/>
    </font>
    <font>
      <i/>
      <u/>
      <sz val="9"/>
      <color rgb="FF333300"/>
      <name val="Verdana"/>
      <family val="2"/>
    </font>
    <font>
      <i/>
      <u/>
      <sz val="8"/>
      <color rgb="FF333300"/>
      <name val="Verdana"/>
      <family val="2"/>
    </font>
    <font>
      <sz val="12"/>
      <color rgb="FF000000"/>
      <name val="Times New Roman"/>
      <family val="1"/>
    </font>
    <font>
      <sz val="8"/>
      <name val="MS Sans Serif"/>
      <family val="2"/>
    </font>
  </fonts>
  <fills count="16">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0C0C0"/>
        <bgColor indexed="64"/>
      </patternFill>
    </fill>
    <fill>
      <patternFill patternType="solid">
        <fgColor rgb="FFFFCCFF"/>
        <bgColor indexed="64"/>
      </patternFill>
    </fill>
    <fill>
      <patternFill patternType="solid">
        <fgColor theme="0" tint="-4.9989318521683403E-2"/>
        <bgColor indexed="64"/>
      </patternFill>
    </fill>
    <fill>
      <patternFill patternType="solid">
        <fgColor rgb="FFDDDDDD"/>
        <bgColor indexed="64"/>
      </patternFill>
    </fill>
    <fill>
      <patternFill patternType="solid">
        <fgColor theme="7" tint="0.59999389629810485"/>
        <bgColor indexed="64"/>
      </patternFill>
    </fill>
    <fill>
      <patternFill patternType="solid">
        <fgColor rgb="FFCCFF99"/>
        <bgColor indexed="64"/>
      </patternFill>
    </fill>
    <fill>
      <patternFill patternType="solid">
        <fgColor rgb="FFDCE6F1"/>
        <bgColor indexed="64"/>
      </patternFill>
    </fill>
    <fill>
      <patternFill patternType="solid">
        <fgColor theme="0" tint="-0.249977111117893"/>
        <bgColor indexed="64"/>
      </patternFill>
    </fill>
    <fill>
      <patternFill patternType="solid">
        <fgColor indexed="9"/>
        <bgColor indexed="64"/>
      </patternFill>
    </fill>
  </fills>
  <borders count="21">
    <border>
      <left/>
      <right/>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indexed="64"/>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bottom style="medium">
        <color indexed="64"/>
      </bottom>
      <diagonal/>
    </border>
  </borders>
  <cellStyleXfs count="68">
    <xf numFmtId="0" fontId="0" fillId="0" borderId="0"/>
    <xf numFmtId="43" fontId="20" fillId="0" borderId="0" applyFont="0" applyFill="0" applyBorder="0" applyAlignment="0" applyProtection="0"/>
    <xf numFmtId="0" fontId="6" fillId="0" borderId="0" applyNumberFormat="0" applyFill="0" applyBorder="0" applyAlignment="0" applyProtection="0"/>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43" fontId="20" fillId="0" borderId="0" applyFont="0" applyFill="0" applyBorder="0" applyAlignment="0" applyProtection="0"/>
  </cellStyleXfs>
  <cellXfs count="398">
    <xf numFmtId="0" fontId="0" fillId="0" borderId="0" xfId="0"/>
    <xf numFmtId="0" fontId="2" fillId="0" borderId="0" xfId="0" applyFont="1" applyFill="1" applyBorder="1" applyAlignment="1">
      <alignment horizontal="center" wrapText="1"/>
    </xf>
    <xf numFmtId="0" fontId="2" fillId="0" borderId="0" xfId="0" applyFont="1" applyFill="1" applyBorder="1" applyAlignment="1">
      <alignment wrapText="1"/>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3" fillId="0" borderId="0" xfId="0" applyFont="1" applyBorder="1" applyAlignment="1">
      <alignment horizontal="center" wrapText="1"/>
    </xf>
    <xf numFmtId="0" fontId="4" fillId="0" borderId="0" xfId="2" applyFont="1" applyFill="1" applyBorder="1" applyAlignment="1">
      <alignment horizontal="center" wrapText="1"/>
    </xf>
    <xf numFmtId="0" fontId="4" fillId="0" borderId="0" xfId="0" applyFont="1" applyBorder="1" applyAlignment="1">
      <alignment horizontal="center" wrapText="1"/>
    </xf>
    <xf numFmtId="0" fontId="4" fillId="0" borderId="0" xfId="0" applyFont="1" applyBorder="1" applyAlignment="1">
      <alignment wrapText="1"/>
    </xf>
    <xf numFmtId="1" fontId="4" fillId="0" borderId="0" xfId="0" applyNumberFormat="1" applyFont="1" applyBorder="1" applyAlignment="1">
      <alignment horizontal="center" wrapText="1"/>
    </xf>
    <xf numFmtId="0" fontId="4" fillId="0" borderId="0" xfId="0" applyNumberFormat="1" applyFont="1" applyBorder="1" applyAlignment="1">
      <alignment horizontal="center" wrapText="1"/>
    </xf>
    <xf numFmtId="164" fontId="4" fillId="0" borderId="0" xfId="0" applyNumberFormat="1" applyFont="1" applyBorder="1" applyAlignment="1">
      <alignment horizontal="center" wrapText="1"/>
    </xf>
    <xf numFmtId="0" fontId="7" fillId="0" borderId="0" xfId="0" applyFont="1" applyFill="1" applyBorder="1" applyAlignment="1">
      <alignment wrapText="1"/>
    </xf>
    <xf numFmtId="0" fontId="8" fillId="0" borderId="0" xfId="0" applyFont="1" applyFill="1" applyBorder="1" applyAlignment="1">
      <alignment horizontal="center" wrapText="1"/>
    </xf>
    <xf numFmtId="0" fontId="8" fillId="0" borderId="0" xfId="0" applyFont="1" applyFill="1" applyBorder="1" applyAlignment="1">
      <alignment wrapText="1"/>
    </xf>
    <xf numFmtId="0" fontId="2" fillId="0" borderId="0" xfId="0" applyFont="1" applyBorder="1" applyAlignment="1">
      <alignment horizontal="center" wrapText="1"/>
    </xf>
    <xf numFmtId="0" fontId="10" fillId="0" borderId="0" xfId="2" applyFont="1" applyFill="1" applyBorder="1" applyAlignment="1">
      <alignment horizontal="center" wrapText="1"/>
    </xf>
    <xf numFmtId="164" fontId="8" fillId="0" borderId="0" xfId="0" applyNumberFormat="1" applyFont="1" applyFill="1" applyBorder="1" applyAlignment="1">
      <alignment horizontal="center" wrapText="1"/>
    </xf>
    <xf numFmtId="0" fontId="8" fillId="0" borderId="0" xfId="0" applyFont="1" applyBorder="1" applyAlignment="1">
      <alignment horizontal="center" wrapText="1"/>
    </xf>
    <xf numFmtId="0" fontId="11" fillId="0" borderId="0" xfId="0" applyFont="1" applyBorder="1" applyAlignment="1">
      <alignment horizontal="center" wrapText="1"/>
    </xf>
    <xf numFmtId="0" fontId="11" fillId="0" borderId="0" xfId="0" applyFont="1" applyAlignment="1">
      <alignment horizontal="center" wrapText="1"/>
    </xf>
    <xf numFmtId="0" fontId="8" fillId="0" borderId="0" xfId="0" applyFont="1" applyBorder="1" applyAlignment="1">
      <alignment wrapText="1"/>
    </xf>
    <xf numFmtId="164" fontId="8" fillId="0" borderId="0" xfId="0" applyNumberFormat="1" applyFont="1" applyBorder="1" applyAlignment="1">
      <alignment horizontal="center" wrapText="1"/>
    </xf>
    <xf numFmtId="1" fontId="8" fillId="0" borderId="0" xfId="0" applyNumberFormat="1" applyFont="1" applyBorder="1" applyAlignment="1">
      <alignment horizontal="center" wrapText="1"/>
    </xf>
    <xf numFmtId="0" fontId="8" fillId="0" borderId="0" xfId="0" applyNumberFormat="1" applyFont="1" applyBorder="1" applyAlignment="1">
      <alignment horizontal="center" wrapText="1"/>
    </xf>
    <xf numFmtId="0" fontId="12" fillId="0" borderId="0" xfId="2" applyFont="1" applyBorder="1" applyAlignment="1">
      <alignment horizontal="right" wrapText="1"/>
    </xf>
    <xf numFmtId="0" fontId="8" fillId="0" borderId="0" xfId="0" applyFont="1" applyAlignment="1">
      <alignment wrapText="1"/>
    </xf>
    <xf numFmtId="0" fontId="8" fillId="0" borderId="0" xfId="0" applyFont="1" applyBorder="1" applyAlignment="1">
      <alignment wrapText="1"/>
    </xf>
    <xf numFmtId="0" fontId="8" fillId="0" borderId="0" xfId="0" applyFont="1" applyBorder="1" applyAlignment="1">
      <alignment horizontal="center" wrapText="1"/>
    </xf>
    <xf numFmtId="0" fontId="13" fillId="0" borderId="0" xfId="0" applyFont="1" applyBorder="1" applyAlignment="1">
      <alignment wrapText="1"/>
    </xf>
    <xf numFmtId="0" fontId="10" fillId="0" borderId="0" xfId="2" applyFont="1" applyBorder="1" applyAlignment="1">
      <alignment horizontal="center" wrapText="1"/>
    </xf>
    <xf numFmtId="0" fontId="8" fillId="0" borderId="0" xfId="0" applyFont="1" applyAlignment="1">
      <alignment horizontal="center" wrapText="1"/>
    </xf>
    <xf numFmtId="0" fontId="7" fillId="0" borderId="0" xfId="0" applyNumberFormat="1" applyFont="1" applyFill="1" applyBorder="1" applyAlignment="1">
      <alignment horizontal="center" wrapText="1"/>
    </xf>
    <xf numFmtId="0" fontId="7" fillId="0" borderId="0" xfId="0" applyFont="1" applyAlignment="1">
      <alignment horizontal="center" wrapText="1"/>
    </xf>
    <xf numFmtId="0" fontId="7" fillId="0" borderId="0" xfId="0" applyFont="1" applyFill="1" applyBorder="1" applyAlignment="1">
      <alignment horizontal="center" wrapText="1"/>
    </xf>
    <xf numFmtId="0" fontId="14" fillId="0" borderId="0" xfId="2" applyFont="1" applyFill="1" applyBorder="1" applyAlignment="1">
      <alignment horizontal="center" wrapText="1"/>
    </xf>
    <xf numFmtId="164" fontId="7" fillId="0" borderId="0" xfId="0" applyNumberFormat="1" applyFont="1" applyFill="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wrapText="1"/>
    </xf>
    <xf numFmtId="0" fontId="7" fillId="0" borderId="0" xfId="0" applyNumberFormat="1" applyFont="1" applyBorder="1" applyAlignment="1">
      <alignment horizontal="center" wrapText="1"/>
    </xf>
    <xf numFmtId="164" fontId="7" fillId="0" borderId="0" xfId="0" applyNumberFormat="1" applyFont="1" applyBorder="1" applyAlignment="1">
      <alignment horizontal="center" wrapText="1"/>
    </xf>
    <xf numFmtId="0" fontId="15" fillId="0" borderId="0" xfId="2" applyFont="1" applyFill="1" applyBorder="1" applyAlignment="1">
      <alignment horizontal="center" wrapText="1"/>
    </xf>
    <xf numFmtId="164" fontId="2" fillId="0" borderId="0" xfId="0" applyNumberFormat="1" applyFont="1" applyFill="1" applyBorder="1" applyAlignment="1">
      <alignment horizontal="center" wrapText="1"/>
    </xf>
    <xf numFmtId="0" fontId="2" fillId="0" borderId="0" xfId="0" applyFont="1" applyBorder="1" applyAlignment="1">
      <alignment wrapText="1"/>
    </xf>
    <xf numFmtId="0" fontId="15" fillId="0" borderId="0" xfId="2" applyFont="1" applyFill="1" applyBorder="1" applyAlignment="1">
      <alignment horizontal="right" wrapText="1"/>
    </xf>
    <xf numFmtId="0" fontId="0" fillId="0" borderId="0" xfId="0" applyAlignment="1">
      <alignment wrapText="1"/>
    </xf>
    <xf numFmtId="0" fontId="2" fillId="0" borderId="0" xfId="0" applyNumberFormat="1" applyFont="1" applyBorder="1" applyAlignment="1">
      <alignment horizontal="center" wrapText="1"/>
    </xf>
    <xf numFmtId="1" fontId="7" fillId="0" borderId="0" xfId="0" applyNumberFormat="1" applyFont="1" applyBorder="1" applyAlignment="1">
      <alignment horizontal="center" wrapText="1"/>
    </xf>
    <xf numFmtId="0" fontId="13" fillId="0" borderId="0" xfId="0" applyFont="1" applyFill="1" applyBorder="1" applyAlignment="1">
      <alignment wrapText="1"/>
    </xf>
    <xf numFmtId="0" fontId="13" fillId="0" borderId="1" xfId="0" applyFont="1" applyFill="1" applyBorder="1" applyAlignment="1">
      <alignment horizontal="center" wrapText="1"/>
    </xf>
    <xf numFmtId="0" fontId="13" fillId="0" borderId="1" xfId="0" applyFont="1" applyFill="1" applyBorder="1" applyAlignment="1">
      <alignment wrapText="1"/>
    </xf>
    <xf numFmtId="0" fontId="13" fillId="0" borderId="1" xfId="2" applyFont="1" applyFill="1" applyBorder="1" applyAlignment="1">
      <alignment horizontal="center" wrapText="1"/>
    </xf>
    <xf numFmtId="0" fontId="13" fillId="0" borderId="0" xfId="0" applyFont="1" applyFill="1" applyBorder="1" applyAlignment="1">
      <alignment horizontal="center" wrapText="1"/>
    </xf>
    <xf numFmtId="0" fontId="13" fillId="0" borderId="2" xfId="0" applyFont="1" applyFill="1" applyBorder="1" applyAlignment="1">
      <alignment horizontal="center" wrapText="1"/>
    </xf>
    <xf numFmtId="1" fontId="13" fillId="0" borderId="1" xfId="0" applyNumberFormat="1" applyFont="1" applyFill="1" applyBorder="1" applyAlignment="1">
      <alignment horizontal="center" wrapText="1"/>
    </xf>
    <xf numFmtId="0" fontId="13" fillId="0" borderId="1" xfId="0" applyNumberFormat="1" applyFont="1" applyFill="1" applyBorder="1" applyAlignment="1">
      <alignment horizontal="center" wrapText="1"/>
    </xf>
    <xf numFmtId="164" fontId="13" fillId="0" borderId="3" xfId="0" applyNumberFormat="1" applyFont="1" applyFill="1" applyBorder="1" applyAlignment="1">
      <alignment horizontal="center" wrapText="1"/>
    </xf>
    <xf numFmtId="0" fontId="8" fillId="0" borderId="4" xfId="0" applyFont="1" applyFill="1" applyBorder="1" applyAlignment="1">
      <alignment horizontal="center" wrapText="1"/>
    </xf>
    <xf numFmtId="0" fontId="8" fillId="2" borderId="4" xfId="0" applyFont="1" applyFill="1" applyBorder="1" applyAlignment="1">
      <alignment wrapText="1"/>
    </xf>
    <xf numFmtId="0" fontId="8" fillId="0" borderId="6" xfId="0" applyFont="1" applyFill="1" applyBorder="1" applyAlignment="1">
      <alignment horizontal="center" wrapText="1"/>
    </xf>
    <xf numFmtId="0" fontId="17" fillId="0" borderId="4" xfId="0" applyFont="1" applyFill="1" applyBorder="1" applyAlignment="1">
      <alignment horizontal="center" wrapText="1"/>
    </xf>
    <xf numFmtId="0" fontId="10" fillId="0" borderId="4" xfId="2" applyFont="1" applyFill="1" applyBorder="1" applyAlignment="1">
      <alignment horizontal="center" wrapText="1"/>
    </xf>
    <xf numFmtId="0" fontId="8" fillId="0" borderId="4" xfId="0" applyFont="1" applyFill="1" applyBorder="1" applyAlignment="1">
      <alignment wrapText="1"/>
    </xf>
    <xf numFmtId="1" fontId="8" fillId="0" borderId="4" xfId="0" applyNumberFormat="1" applyFont="1" applyFill="1" applyBorder="1" applyAlignment="1">
      <alignment horizontal="center" wrapText="1"/>
    </xf>
    <xf numFmtId="0" fontId="8" fillId="0" borderId="4" xfId="0" applyNumberFormat="1" applyFont="1" applyFill="1" applyBorder="1" applyAlignment="1">
      <alignment horizontal="center" wrapText="1"/>
    </xf>
    <xf numFmtId="164" fontId="8" fillId="0" borderId="7" xfId="0" applyNumberFormat="1" applyFont="1" applyFill="1" applyBorder="1" applyAlignment="1">
      <alignment horizontal="center" wrapText="1"/>
    </xf>
    <xf numFmtId="0" fontId="8" fillId="0" borderId="4" xfId="0" applyFont="1" applyFill="1" applyBorder="1" applyAlignment="1">
      <alignment horizontal="left" wrapText="1"/>
    </xf>
    <xf numFmtId="0" fontId="8" fillId="0" borderId="8" xfId="0" applyFont="1" applyFill="1" applyBorder="1" applyAlignment="1">
      <alignment horizontal="center" wrapText="1"/>
    </xf>
    <xf numFmtId="0" fontId="8" fillId="0" borderId="0" xfId="0" applyFont="1" applyFill="1" applyBorder="1" applyAlignment="1">
      <alignment horizontal="center"/>
    </xf>
    <xf numFmtId="1" fontId="8" fillId="0" borderId="8" xfId="0" applyNumberFormat="1" applyFont="1" applyFill="1" applyBorder="1" applyAlignment="1">
      <alignment horizontal="center" wrapText="1"/>
    </xf>
    <xf numFmtId="0" fontId="8" fillId="0" borderId="8" xfId="0" applyNumberFormat="1" applyFont="1" applyFill="1" applyBorder="1" applyAlignment="1">
      <alignment horizontal="center" wrapText="1"/>
    </xf>
    <xf numFmtId="0" fontId="8" fillId="0" borderId="4" xfId="3" applyFont="1" applyFill="1" applyBorder="1" applyAlignment="1">
      <alignment horizontal="center" wrapText="1"/>
    </xf>
    <xf numFmtId="164" fontId="8" fillId="0" borderId="10" xfId="0" applyNumberFormat="1" applyFont="1" applyFill="1" applyBorder="1" applyAlignment="1">
      <alignment horizontal="center" wrapText="1"/>
    </xf>
    <xf numFmtId="0" fontId="8" fillId="0" borderId="8" xfId="0" applyFont="1" applyFill="1" applyBorder="1" applyAlignment="1">
      <alignment wrapText="1"/>
    </xf>
    <xf numFmtId="0" fontId="8" fillId="0" borderId="4" xfId="0" quotePrefix="1" applyFont="1" applyFill="1" applyBorder="1" applyAlignment="1">
      <alignment horizontal="center" wrapText="1"/>
    </xf>
    <xf numFmtId="0" fontId="8" fillId="0" borderId="4" xfId="0" quotePrefix="1" applyFont="1" applyFill="1" applyBorder="1" applyAlignment="1">
      <alignment wrapText="1"/>
    </xf>
    <xf numFmtId="0" fontId="17" fillId="0" borderId="0" xfId="0" applyFont="1" applyFill="1" applyBorder="1" applyAlignment="1">
      <alignment wrapText="1"/>
    </xf>
    <xf numFmtId="164" fontId="8" fillId="3" borderId="0" xfId="0" applyNumberFormat="1" applyFont="1" applyFill="1" applyBorder="1" applyAlignment="1">
      <alignment horizontal="center" wrapText="1"/>
    </xf>
    <xf numFmtId="0" fontId="8" fillId="3" borderId="4" xfId="0" applyFont="1" applyFill="1" applyBorder="1" applyAlignment="1">
      <alignment wrapText="1"/>
    </xf>
    <xf numFmtId="0" fontId="8" fillId="4" borderId="0" xfId="0" applyFont="1" applyFill="1" applyBorder="1" applyAlignment="1">
      <alignment wrapText="1"/>
    </xf>
    <xf numFmtId="0" fontId="8" fillId="4" borderId="4" xfId="0" applyFont="1" applyFill="1" applyBorder="1" applyAlignment="1">
      <alignment horizontal="center" wrapText="1"/>
    </xf>
    <xf numFmtId="0" fontId="10" fillId="4" borderId="4" xfId="2" applyFont="1" applyFill="1" applyBorder="1" applyAlignment="1">
      <alignment horizontal="center" wrapText="1"/>
    </xf>
    <xf numFmtId="164" fontId="8" fillId="4" borderId="0" xfId="0" applyNumberFormat="1" applyFont="1" applyFill="1" applyBorder="1" applyAlignment="1">
      <alignment horizontal="center" wrapText="1"/>
    </xf>
    <xf numFmtId="0" fontId="17" fillId="4" borderId="0" xfId="0" applyFont="1" applyFill="1" applyBorder="1" applyAlignment="1">
      <alignment wrapText="1"/>
    </xf>
    <xf numFmtId="0" fontId="13" fillId="0" borderId="4" xfId="0" applyFont="1" applyFill="1" applyBorder="1" applyAlignment="1">
      <alignment wrapText="1"/>
    </xf>
    <xf numFmtId="0" fontId="10" fillId="0" borderId="4" xfId="2" applyFont="1" applyFill="1" applyBorder="1" applyAlignment="1">
      <alignment wrapText="1"/>
    </xf>
    <xf numFmtId="164" fontId="8" fillId="0" borderId="4" xfId="0" applyNumberFormat="1" applyFont="1" applyFill="1" applyBorder="1" applyAlignment="1">
      <alignment horizontal="center" wrapText="1"/>
    </xf>
    <xf numFmtId="164" fontId="8" fillId="0" borderId="7" xfId="0" quotePrefix="1" applyNumberFormat="1" applyFont="1" applyFill="1" applyBorder="1" applyAlignment="1">
      <alignment horizontal="center" wrapText="1"/>
    </xf>
    <xf numFmtId="0" fontId="10" fillId="4" borderId="8" xfId="2" applyFont="1" applyFill="1" applyBorder="1" applyAlignment="1">
      <alignment horizontal="center" wrapText="1"/>
    </xf>
    <xf numFmtId="6" fontId="8" fillId="0" borderId="4" xfId="0" applyNumberFormat="1" applyFont="1" applyFill="1" applyBorder="1" applyAlignment="1">
      <alignment horizontal="center" wrapText="1"/>
    </xf>
    <xf numFmtId="0" fontId="10" fillId="0" borderId="8" xfId="2" applyFont="1" applyFill="1" applyBorder="1" applyAlignment="1">
      <alignment horizontal="center" wrapText="1"/>
    </xf>
    <xf numFmtId="0" fontId="8" fillId="0" borderId="4" xfId="0" quotePrefix="1" applyNumberFormat="1" applyFont="1" applyFill="1" applyBorder="1" applyAlignment="1">
      <alignment horizontal="center" wrapText="1"/>
    </xf>
    <xf numFmtId="0" fontId="8" fillId="0" borderId="8" xfId="2" quotePrefix="1" applyFont="1" applyFill="1" applyBorder="1" applyAlignment="1">
      <alignment horizontal="center" wrapText="1"/>
    </xf>
    <xf numFmtId="0" fontId="13" fillId="0" borderId="8" xfId="0" applyFont="1" applyFill="1" applyBorder="1" applyAlignment="1">
      <alignment wrapText="1"/>
    </xf>
    <xf numFmtId="0" fontId="8" fillId="0" borderId="0" xfId="0" applyNumberFormat="1" applyFont="1" applyFill="1" applyBorder="1" applyAlignment="1">
      <alignment horizontal="center" wrapText="1"/>
    </xf>
    <xf numFmtId="0" fontId="10" fillId="3" borderId="4" xfId="2" applyFont="1" applyFill="1" applyBorder="1" applyAlignment="1">
      <alignment wrapText="1"/>
    </xf>
    <xf numFmtId="0" fontId="8" fillId="0" borderId="4" xfId="0" applyFont="1" applyBorder="1" applyAlignment="1">
      <alignment horizontal="center" wrapText="1"/>
    </xf>
    <xf numFmtId="0" fontId="8" fillId="0" borderId="4" xfId="0" applyFont="1" applyBorder="1" applyAlignment="1">
      <alignment wrapText="1"/>
    </xf>
    <xf numFmtId="0" fontId="10" fillId="0" borderId="4" xfId="2" applyFont="1" applyFill="1" applyBorder="1" applyAlignment="1">
      <alignment horizontal="left" wrapText="1"/>
    </xf>
    <xf numFmtId="20" fontId="8" fillId="0" borderId="4" xfId="0" applyNumberFormat="1" applyFont="1" applyFill="1" applyBorder="1" applyAlignment="1">
      <alignment horizontal="center" wrapText="1"/>
    </xf>
    <xf numFmtId="0" fontId="8" fillId="6" borderId="0" xfId="0" applyFont="1" applyFill="1" applyBorder="1" applyAlignment="1">
      <alignment wrapText="1"/>
    </xf>
    <xf numFmtId="0" fontId="8" fillId="0" borderId="4" xfId="2" quotePrefix="1" applyFont="1" applyFill="1" applyBorder="1" applyAlignment="1">
      <alignment horizontal="center" wrapText="1"/>
    </xf>
    <xf numFmtId="0" fontId="8" fillId="0" borderId="4" xfId="3" applyNumberFormat="1" applyFont="1" applyFill="1" applyBorder="1" applyAlignment="1">
      <alignment horizontal="center" wrapText="1"/>
    </xf>
    <xf numFmtId="164" fontId="8" fillId="0" borderId="7" xfId="3" applyNumberFormat="1" applyFont="1" applyFill="1" applyBorder="1" applyAlignment="1">
      <alignment horizontal="center" wrapText="1"/>
    </xf>
    <xf numFmtId="0" fontId="8" fillId="7" borderId="0" xfId="0" applyFont="1" applyFill="1" applyBorder="1" applyAlignment="1">
      <alignment wrapText="1"/>
    </xf>
    <xf numFmtId="0" fontId="8" fillId="8" borderId="0" xfId="0" applyFont="1" applyFill="1" applyBorder="1" applyAlignment="1">
      <alignment wrapText="1"/>
    </xf>
    <xf numFmtId="2" fontId="8" fillId="0" borderId="4" xfId="0" applyNumberFormat="1" applyFont="1" applyFill="1" applyBorder="1" applyAlignment="1">
      <alignment horizontal="center" wrapText="1"/>
    </xf>
    <xf numFmtId="0" fontId="8" fillId="0" borderId="4" xfId="2" applyFont="1" applyFill="1" applyBorder="1" applyAlignment="1">
      <alignment horizontal="center" wrapText="1"/>
    </xf>
    <xf numFmtId="0" fontId="17" fillId="0" borderId="0" xfId="0" applyFont="1" applyFill="1" applyBorder="1" applyAlignment="1">
      <alignment horizontal="center" wrapText="1"/>
    </xf>
    <xf numFmtId="0" fontId="19" fillId="0" borderId="4" xfId="2" applyFont="1" applyFill="1" applyBorder="1" applyAlignment="1">
      <alignment horizontal="center" wrapText="1"/>
    </xf>
    <xf numFmtId="0" fontId="17" fillId="0" borderId="4" xfId="0" applyFont="1" applyFill="1" applyBorder="1" applyAlignment="1">
      <alignment wrapText="1"/>
    </xf>
    <xf numFmtId="0" fontId="19" fillId="0" borderId="4" xfId="2" applyFont="1" applyFill="1" applyBorder="1" applyAlignment="1">
      <alignment wrapText="1"/>
    </xf>
    <xf numFmtId="1" fontId="17" fillId="0" borderId="4" xfId="0" applyNumberFormat="1" applyFont="1" applyFill="1" applyBorder="1" applyAlignment="1">
      <alignment horizontal="center" wrapText="1"/>
    </xf>
    <xf numFmtId="0" fontId="17" fillId="0" borderId="4" xfId="0" applyNumberFormat="1" applyFont="1" applyFill="1" applyBorder="1" applyAlignment="1">
      <alignment horizontal="center" wrapText="1"/>
    </xf>
    <xf numFmtId="164" fontId="17" fillId="0" borderId="7" xfId="0" applyNumberFormat="1" applyFont="1" applyFill="1" applyBorder="1" applyAlignment="1">
      <alignment horizontal="center" wrapText="1"/>
    </xf>
    <xf numFmtId="1" fontId="8" fillId="0" borderId="4" xfId="0" quotePrefix="1" applyNumberFormat="1" applyFont="1" applyFill="1" applyBorder="1" applyAlignment="1">
      <alignment horizontal="center" wrapText="1"/>
    </xf>
    <xf numFmtId="0" fontId="8" fillId="0" borderId="8" xfId="0" applyFont="1" applyBorder="1" applyAlignment="1">
      <alignment horizontal="center" wrapText="1"/>
    </xf>
    <xf numFmtId="0" fontId="8" fillId="5" borderId="0" xfId="0" applyFont="1" applyFill="1" applyBorder="1" applyAlignment="1">
      <alignment wrapText="1"/>
    </xf>
    <xf numFmtId="164" fontId="8" fillId="0" borderId="10" xfId="0" quotePrefix="1" applyNumberFormat="1" applyFont="1" applyFill="1" applyBorder="1" applyAlignment="1">
      <alignment horizontal="center" wrapText="1"/>
    </xf>
    <xf numFmtId="0" fontId="8" fillId="0" borderId="4" xfId="2" applyFont="1" applyFill="1" applyBorder="1" applyAlignment="1">
      <alignment wrapText="1"/>
    </xf>
    <xf numFmtId="164" fontId="8" fillId="0" borderId="13" xfId="0" applyNumberFormat="1" applyFont="1" applyFill="1" applyBorder="1" applyAlignment="1">
      <alignment horizontal="center" wrapText="1"/>
    </xf>
    <xf numFmtId="0" fontId="8" fillId="0" borderId="13" xfId="0" applyFont="1" applyFill="1" applyBorder="1" applyAlignment="1">
      <alignment horizontal="center"/>
    </xf>
    <xf numFmtId="0" fontId="8" fillId="3" borderId="0" xfId="0" applyFont="1" applyFill="1" applyBorder="1" applyAlignment="1">
      <alignment horizontal="center"/>
    </xf>
    <xf numFmtId="0" fontId="8" fillId="0" borderId="13" xfId="0" applyNumberFormat="1" applyFont="1" applyFill="1" applyBorder="1" applyAlignment="1">
      <alignment horizontal="center" wrapText="1"/>
    </xf>
    <xf numFmtId="164" fontId="8" fillId="3" borderId="13" xfId="0" applyNumberFormat="1" applyFont="1" applyFill="1" applyBorder="1" applyAlignment="1">
      <alignment horizontal="center" wrapText="1"/>
    </xf>
    <xf numFmtId="164" fontId="17" fillId="0" borderId="13" xfId="0" applyNumberFormat="1" applyFont="1" applyFill="1" applyBorder="1" applyAlignment="1">
      <alignment horizontal="center" wrapText="1"/>
    </xf>
    <xf numFmtId="164" fontId="17" fillId="0" borderId="0" xfId="0" applyNumberFormat="1" applyFont="1" applyFill="1" applyBorder="1" applyAlignment="1">
      <alignment horizontal="center" wrapText="1"/>
    </xf>
    <xf numFmtId="0" fontId="8" fillId="0" borderId="8" xfId="3" applyNumberFormat="1" applyFont="1" applyFill="1" applyBorder="1" applyAlignment="1">
      <alignment horizontal="center" wrapText="1"/>
    </xf>
    <xf numFmtId="164" fontId="8" fillId="0" borderId="10" xfId="3" applyNumberFormat="1" applyFont="1" applyFill="1" applyBorder="1" applyAlignment="1">
      <alignment horizontal="center" wrapText="1"/>
    </xf>
    <xf numFmtId="0" fontId="8" fillId="0" borderId="0" xfId="0" applyFont="1" applyFill="1" applyBorder="1" applyAlignment="1"/>
    <xf numFmtId="0" fontId="8" fillId="9" borderId="0" xfId="0" applyFont="1" applyFill="1" applyBorder="1" applyAlignment="1">
      <alignment wrapText="1"/>
    </xf>
    <xf numFmtId="0" fontId="8" fillId="0" borderId="4" xfId="3" applyNumberFormat="1" applyFont="1" applyFill="1" applyBorder="1" applyAlignment="1">
      <alignment wrapText="1"/>
    </xf>
    <xf numFmtId="0" fontId="16" fillId="0" borderId="4" xfId="0" applyFont="1" applyFill="1" applyBorder="1" applyAlignment="1">
      <alignment wrapText="1"/>
    </xf>
    <xf numFmtId="0" fontId="8" fillId="0" borderId="4" xfId="4" applyFont="1" applyFill="1" applyBorder="1" applyAlignment="1">
      <alignment horizontal="left" wrapText="1"/>
    </xf>
    <xf numFmtId="0" fontId="10" fillId="0" borderId="0" xfId="2" applyFont="1" applyFill="1" applyBorder="1" applyAlignment="1">
      <alignment wrapText="1"/>
    </xf>
    <xf numFmtId="0" fontId="8" fillId="3" borderId="0" xfId="0" applyFont="1" applyFill="1" applyBorder="1" applyAlignment="1">
      <alignment wrapText="1"/>
    </xf>
    <xf numFmtId="0" fontId="17" fillId="10" borderId="0" xfId="0" applyFont="1" applyFill="1" applyBorder="1" applyAlignment="1">
      <alignment wrapText="1"/>
    </xf>
    <xf numFmtId="0" fontId="17" fillId="6" borderId="0" xfId="0" applyFont="1" applyFill="1" applyBorder="1" applyAlignment="1">
      <alignment wrapText="1"/>
    </xf>
    <xf numFmtId="0" fontId="8" fillId="2" borderId="0" xfId="0" applyFont="1" applyFill="1" applyBorder="1" applyAlignment="1">
      <alignment wrapText="1"/>
    </xf>
    <xf numFmtId="0" fontId="8" fillId="11" borderId="0" xfId="0" applyFont="1" applyFill="1" applyBorder="1" applyAlignment="1">
      <alignment wrapText="1"/>
    </xf>
    <xf numFmtId="164" fontId="17" fillId="0" borderId="7" xfId="0" quotePrefix="1" applyNumberFormat="1" applyFont="1" applyFill="1" applyBorder="1" applyAlignment="1">
      <alignment horizontal="center" wrapText="1"/>
    </xf>
    <xf numFmtId="0" fontId="17" fillId="7" borderId="0" xfId="0" applyFont="1" applyFill="1" applyBorder="1" applyAlignment="1">
      <alignment wrapText="1"/>
    </xf>
    <xf numFmtId="0" fontId="8" fillId="10" borderId="0" xfId="0" applyFont="1" applyFill="1" applyBorder="1" applyAlignment="1">
      <alignment wrapText="1"/>
    </xf>
    <xf numFmtId="0" fontId="8" fillId="12" borderId="0" xfId="0" applyFont="1" applyFill="1" applyBorder="1" applyAlignment="1">
      <alignment wrapText="1"/>
    </xf>
    <xf numFmtId="0" fontId="10" fillId="3" borderId="4" xfId="2" applyFont="1" applyFill="1" applyBorder="1" applyAlignment="1">
      <alignment horizontal="center" wrapText="1"/>
    </xf>
    <xf numFmtId="165" fontId="8" fillId="0" borderId="4" xfId="0" applyNumberFormat="1" applyFont="1" applyFill="1" applyBorder="1" applyAlignment="1">
      <alignment horizontal="center" wrapText="1"/>
    </xf>
    <xf numFmtId="0" fontId="17" fillId="4" borderId="0" xfId="0" applyFont="1" applyFill="1" applyBorder="1" applyAlignment="1">
      <alignment horizontal="center" wrapText="1"/>
    </xf>
    <xf numFmtId="0" fontId="19" fillId="4" borderId="4" xfId="2" applyFont="1" applyFill="1" applyBorder="1" applyAlignment="1">
      <alignment horizontal="center" wrapText="1"/>
    </xf>
    <xf numFmtId="166" fontId="8" fillId="4" borderId="0" xfId="0" applyNumberFormat="1" applyFont="1" applyFill="1" applyBorder="1" applyAlignment="1">
      <alignment horizontal="center" wrapText="1"/>
    </xf>
    <xf numFmtId="0" fontId="17" fillId="9" borderId="0" xfId="0" applyFont="1" applyFill="1" applyBorder="1" applyAlignment="1">
      <alignment wrapText="1"/>
    </xf>
    <xf numFmtId="0" fontId="8" fillId="9" borderId="4" xfId="2" applyFont="1" applyFill="1" applyBorder="1" applyAlignment="1">
      <alignment horizontal="center" wrapText="1"/>
    </xf>
    <xf numFmtId="164" fontId="8" fillId="9" borderId="0" xfId="0" applyNumberFormat="1" applyFont="1" applyFill="1" applyBorder="1" applyAlignment="1">
      <alignment horizontal="center" wrapText="1"/>
    </xf>
    <xf numFmtId="0" fontId="8" fillId="0" borderId="4" xfId="0" applyNumberFormat="1" applyFont="1" applyFill="1" applyBorder="1" applyAlignment="1" applyProtection="1">
      <alignment wrapText="1"/>
    </xf>
    <xf numFmtId="0" fontId="17" fillId="2" borderId="0" xfId="0" applyFont="1" applyFill="1" applyBorder="1" applyAlignment="1">
      <alignment wrapText="1"/>
    </xf>
    <xf numFmtId="0" fontId="8" fillId="2" borderId="6" xfId="0" applyFont="1" applyFill="1" applyBorder="1" applyAlignment="1">
      <alignment horizontal="center" wrapText="1"/>
    </xf>
    <xf numFmtId="1" fontId="8" fillId="2" borderId="4" xfId="0" applyNumberFormat="1" applyFont="1" applyFill="1" applyBorder="1" applyAlignment="1">
      <alignment horizontal="center" wrapText="1"/>
    </xf>
    <xf numFmtId="0" fontId="8" fillId="2" borderId="4" xfId="0" applyNumberFormat="1" applyFont="1" applyFill="1" applyBorder="1" applyAlignment="1">
      <alignment horizontal="center" wrapText="1"/>
    </xf>
    <xf numFmtId="0" fontId="8" fillId="2" borderId="4" xfId="0" applyFont="1" applyFill="1" applyBorder="1" applyAlignment="1">
      <alignment horizontal="center" wrapText="1"/>
    </xf>
    <xf numFmtId="164" fontId="8" fillId="2" borderId="7" xfId="0" applyNumberFormat="1" applyFont="1" applyFill="1" applyBorder="1" applyAlignment="1">
      <alignment horizontal="center" wrapText="1"/>
    </xf>
    <xf numFmtId="0" fontId="13" fillId="2" borderId="4" xfId="0" applyFont="1" applyFill="1" applyBorder="1" applyAlignment="1">
      <alignment wrapText="1"/>
    </xf>
    <xf numFmtId="0" fontId="17" fillId="0" borderId="4" xfId="2" applyFont="1" applyFill="1" applyBorder="1" applyAlignment="1">
      <alignment wrapText="1"/>
    </xf>
    <xf numFmtId="0" fontId="8" fillId="0" borderId="8" xfId="2" applyFont="1" applyFill="1" applyBorder="1" applyAlignment="1">
      <alignment wrapText="1"/>
    </xf>
    <xf numFmtId="0" fontId="17" fillId="0" borderId="4" xfId="3" applyNumberFormat="1" applyFont="1" applyFill="1" applyBorder="1" applyAlignment="1">
      <alignment horizontal="center" wrapText="1"/>
    </xf>
    <xf numFmtId="164" fontId="17" fillId="0" borderId="7" xfId="3" applyNumberFormat="1" applyFont="1" applyFill="1" applyBorder="1" applyAlignment="1">
      <alignment horizontal="center" wrapText="1"/>
    </xf>
    <xf numFmtId="1" fontId="8" fillId="0" borderId="4" xfId="0" applyNumberFormat="1" applyFont="1" applyFill="1" applyBorder="1" applyAlignment="1">
      <alignment horizontal="left" wrapText="1"/>
    </xf>
    <xf numFmtId="0" fontId="17" fillId="0" borderId="4" xfId="2" applyFont="1" applyFill="1" applyBorder="1" applyAlignment="1">
      <alignment horizontal="center" wrapText="1"/>
    </xf>
    <xf numFmtId="0" fontId="17" fillId="0" borderId="4" xfId="0" quotePrefix="1" applyNumberFormat="1" applyFont="1" applyFill="1" applyBorder="1" applyAlignment="1">
      <alignment horizontal="center" wrapText="1"/>
    </xf>
    <xf numFmtId="6" fontId="17" fillId="0" borderId="4" xfId="0" quotePrefix="1" applyNumberFormat="1" applyFont="1" applyFill="1" applyBorder="1" applyAlignment="1">
      <alignment horizontal="center" wrapText="1"/>
    </xf>
    <xf numFmtId="0" fontId="10" fillId="0" borderId="4" xfId="2" applyNumberFormat="1" applyFont="1" applyFill="1" applyBorder="1" applyAlignment="1">
      <alignment horizontal="center" wrapText="1"/>
    </xf>
    <xf numFmtId="1" fontId="17" fillId="0" borderId="4" xfId="0" quotePrefix="1" applyNumberFormat="1" applyFont="1" applyFill="1" applyBorder="1" applyAlignment="1">
      <alignment horizontal="center" wrapText="1"/>
    </xf>
    <xf numFmtId="164" fontId="8" fillId="5" borderId="0" xfId="0" applyNumberFormat="1" applyFont="1" applyFill="1" applyBorder="1" applyAlignment="1">
      <alignment horizontal="center" wrapText="1"/>
    </xf>
    <xf numFmtId="164" fontId="17" fillId="5" borderId="0" xfId="0" applyNumberFormat="1" applyFont="1" applyFill="1" applyBorder="1" applyAlignment="1">
      <alignment horizontal="center" wrapText="1"/>
    </xf>
    <xf numFmtId="0" fontId="8" fillId="13" borderId="0" xfId="0" applyFont="1" applyFill="1" applyBorder="1" applyAlignment="1">
      <alignment wrapText="1"/>
    </xf>
    <xf numFmtId="0" fontId="10" fillId="13" borderId="4" xfId="2" applyFont="1" applyFill="1" applyBorder="1" applyAlignment="1">
      <alignment horizontal="center" wrapText="1"/>
    </xf>
    <xf numFmtId="164" fontId="8" fillId="13" borderId="0" xfId="0" applyNumberFormat="1" applyFont="1" applyFill="1" applyBorder="1" applyAlignment="1">
      <alignment horizontal="center" wrapText="1"/>
    </xf>
    <xf numFmtId="0" fontId="8" fillId="14" borderId="0" xfId="0" applyFont="1" applyFill="1" applyBorder="1" applyAlignment="1">
      <alignment wrapText="1"/>
    </xf>
    <xf numFmtId="0" fontId="8" fillId="0" borderId="4" xfId="0" applyFont="1" applyFill="1" applyBorder="1" applyAlignment="1"/>
    <xf numFmtId="0" fontId="8" fillId="5" borderId="0" xfId="0" applyNumberFormat="1" applyFont="1" applyFill="1" applyBorder="1" applyAlignment="1">
      <alignment horizontal="center" wrapText="1"/>
    </xf>
    <xf numFmtId="0" fontId="17" fillId="8" borderId="0" xfId="0" applyFont="1" applyFill="1" applyBorder="1" applyAlignment="1">
      <alignment wrapText="1"/>
    </xf>
    <xf numFmtId="0" fontId="17" fillId="0" borderId="6" xfId="0" applyFont="1" applyFill="1" applyBorder="1" applyAlignment="1">
      <alignment horizontal="center" wrapText="1"/>
    </xf>
    <xf numFmtId="0" fontId="8" fillId="0" borderId="14" xfId="0" applyFont="1" applyBorder="1" applyAlignment="1">
      <alignment horizontal="center" wrapText="1"/>
    </xf>
    <xf numFmtId="1" fontId="8" fillId="0" borderId="0" xfId="0" applyNumberFormat="1" applyFont="1" applyFill="1" applyBorder="1" applyAlignment="1">
      <alignment horizontal="center" wrapText="1"/>
    </xf>
    <xf numFmtId="0" fontId="10" fillId="0" borderId="14" xfId="2" applyFont="1" applyFill="1" applyBorder="1" applyAlignment="1">
      <alignment horizontal="center" wrapText="1"/>
    </xf>
    <xf numFmtId="0" fontId="8" fillId="0" borderId="15" xfId="0" applyFont="1" applyBorder="1" applyAlignment="1">
      <alignment horizontal="center" wrapText="1"/>
    </xf>
    <xf numFmtId="0" fontId="8" fillId="0" borderId="14" xfId="0" quotePrefix="1" applyFont="1" applyBorder="1" applyAlignment="1">
      <alignment horizontal="left" wrapText="1"/>
    </xf>
    <xf numFmtId="0" fontId="8" fillId="0" borderId="14" xfId="0" applyFont="1" applyBorder="1" applyAlignment="1">
      <alignment wrapText="1"/>
    </xf>
    <xf numFmtId="3" fontId="8" fillId="0" borderId="14" xfId="0" applyNumberFormat="1" applyFont="1" applyBorder="1" applyAlignment="1">
      <alignment horizontal="center" wrapText="1"/>
    </xf>
    <xf numFmtId="164" fontId="8" fillId="0" borderId="16" xfId="0" applyNumberFormat="1" applyFont="1" applyBorder="1" applyAlignment="1">
      <alignment horizontal="center" wrapText="1"/>
    </xf>
    <xf numFmtId="1" fontId="2" fillId="0" borderId="0" xfId="0" applyNumberFormat="1" applyFont="1" applyBorder="1" applyAlignment="1">
      <alignment horizontal="center" wrapText="1"/>
    </xf>
    <xf numFmtId="0" fontId="14" fillId="0" borderId="0" xfId="2" applyFont="1" applyBorder="1" applyAlignment="1">
      <alignment wrapText="1"/>
    </xf>
    <xf numFmtId="0" fontId="22" fillId="0" borderId="0" xfId="0" applyFont="1" applyBorder="1" applyAlignment="1">
      <alignment wrapText="1"/>
    </xf>
    <xf numFmtId="164" fontId="2" fillId="0" borderId="0" xfId="0" applyNumberFormat="1" applyFont="1" applyBorder="1" applyAlignment="1">
      <alignment horizontal="center" wrapText="1"/>
    </xf>
    <xf numFmtId="0" fontId="4" fillId="0" borderId="2" xfId="0" applyFont="1" applyBorder="1" applyAlignment="1">
      <alignment horizontal="center" wrapText="1"/>
    </xf>
    <xf numFmtId="0" fontId="4" fillId="0" borderId="1" xfId="0" applyFont="1" applyBorder="1" applyAlignment="1">
      <alignment horizontal="center" wrapText="1"/>
    </xf>
    <xf numFmtId="0" fontId="14" fillId="0" borderId="1" xfId="2" applyFont="1" applyFill="1" applyBorder="1" applyAlignment="1">
      <alignment horizontal="center" wrapText="1"/>
    </xf>
    <xf numFmtId="164" fontId="4" fillId="0" borderId="0" xfId="0" applyNumberFormat="1" applyFont="1" applyFill="1" applyBorder="1" applyAlignment="1">
      <alignment horizontal="center" wrapText="1"/>
    </xf>
    <xf numFmtId="0" fontId="4" fillId="0" borderId="1" xfId="0" applyFont="1" applyBorder="1" applyAlignment="1">
      <alignment wrapText="1"/>
    </xf>
    <xf numFmtId="1" fontId="4" fillId="0" borderId="1" xfId="0" applyNumberFormat="1" applyFont="1" applyBorder="1" applyAlignment="1">
      <alignment horizontal="center" wrapText="1"/>
    </xf>
    <xf numFmtId="0" fontId="4" fillId="0" borderId="1" xfId="0" applyNumberFormat="1" applyFont="1" applyBorder="1" applyAlignment="1">
      <alignment horizontal="center" wrapText="1"/>
    </xf>
    <xf numFmtId="164" fontId="4" fillId="0" borderId="3" xfId="0" applyNumberFormat="1" applyFont="1" applyBorder="1" applyAlignment="1">
      <alignment horizontal="center" wrapText="1"/>
    </xf>
    <xf numFmtId="0" fontId="7" fillId="15" borderId="4" xfId="0" applyFont="1" applyFill="1" applyBorder="1" applyAlignment="1">
      <alignment wrapText="1"/>
    </xf>
    <xf numFmtId="0" fontId="7" fillId="15" borderId="6" xfId="0" applyFont="1" applyFill="1" applyBorder="1" applyAlignment="1">
      <alignment horizontal="center" wrapText="1"/>
    </xf>
    <xf numFmtId="0" fontId="14" fillId="0" borderId="4" xfId="2" applyFont="1" applyFill="1" applyBorder="1" applyAlignment="1">
      <alignment horizontal="center" wrapText="1"/>
    </xf>
    <xf numFmtId="0" fontId="7" fillId="15" borderId="4" xfId="3" applyNumberFormat="1" applyFont="1" applyFill="1" applyBorder="1" applyAlignment="1">
      <alignment wrapText="1"/>
    </xf>
    <xf numFmtId="0" fontId="7" fillId="15" borderId="4" xfId="3" applyNumberFormat="1" applyFont="1" applyFill="1" applyBorder="1" applyAlignment="1">
      <alignment horizontal="center" wrapText="1"/>
    </xf>
    <xf numFmtId="164" fontId="7" fillId="15" borderId="7" xfId="3" applyNumberFormat="1" applyFont="1" applyFill="1" applyBorder="1" applyAlignment="1">
      <alignment horizontal="center" wrapText="1"/>
    </xf>
    <xf numFmtId="0" fontId="7" fillId="0" borderId="4" xfId="0" applyFont="1" applyBorder="1" applyAlignment="1">
      <alignment wrapText="1"/>
    </xf>
    <xf numFmtId="0" fontId="7" fillId="15" borderId="0" xfId="0" applyFont="1" applyFill="1" applyBorder="1" applyAlignment="1">
      <alignment wrapText="1"/>
    </xf>
    <xf numFmtId="0" fontId="7" fillId="0" borderId="4" xfId="0" applyFont="1" applyFill="1" applyBorder="1" applyAlignment="1">
      <alignment horizontal="center" wrapText="1"/>
    </xf>
    <xf numFmtId="0" fontId="7" fillId="0" borderId="4" xfId="0" applyFont="1" applyFill="1" applyBorder="1" applyAlignment="1">
      <alignment wrapText="1"/>
    </xf>
    <xf numFmtId="0" fontId="7" fillId="0" borderId="6" xfId="0" applyFont="1" applyFill="1" applyBorder="1" applyAlignment="1">
      <alignment horizontal="center" wrapText="1"/>
    </xf>
    <xf numFmtId="0" fontId="21" fillId="0" borderId="4" xfId="0" applyFont="1" applyFill="1" applyBorder="1" applyAlignment="1">
      <alignment horizontal="center" wrapText="1"/>
    </xf>
    <xf numFmtId="0" fontId="7" fillId="0" borderId="6" xfId="0" applyFont="1" applyBorder="1" applyAlignment="1">
      <alignment horizontal="center" wrapText="1"/>
    </xf>
    <xf numFmtId="1" fontId="7" fillId="0" borderId="4" xfId="0" applyNumberFormat="1" applyFont="1" applyBorder="1" applyAlignment="1">
      <alignment horizontal="center" wrapText="1"/>
    </xf>
    <xf numFmtId="0" fontId="7" fillId="0" borderId="4" xfId="0" applyNumberFormat="1" applyFont="1" applyBorder="1" applyAlignment="1">
      <alignment horizontal="center" wrapText="1"/>
    </xf>
    <xf numFmtId="0" fontId="7" fillId="0" borderId="4" xfId="0" applyFont="1" applyBorder="1" applyAlignment="1">
      <alignment horizontal="center" wrapText="1"/>
    </xf>
    <xf numFmtId="164" fontId="7" fillId="0" borderId="7" xfId="0" applyNumberFormat="1" applyFont="1" applyBorder="1" applyAlignment="1">
      <alignment horizontal="center" wrapText="1"/>
    </xf>
    <xf numFmtId="0" fontId="7" fillId="0" borderId="4" xfId="3" applyNumberFormat="1" applyFont="1" applyFill="1" applyBorder="1" applyAlignment="1">
      <alignment wrapText="1"/>
    </xf>
    <xf numFmtId="0" fontId="7" fillId="0" borderId="4" xfId="3" applyNumberFormat="1" applyFont="1" applyFill="1" applyBorder="1" applyAlignment="1">
      <alignment horizontal="right" wrapText="1"/>
    </xf>
    <xf numFmtId="1" fontId="7" fillId="0" borderId="4" xfId="0" applyNumberFormat="1" applyFont="1" applyFill="1" applyBorder="1" applyAlignment="1">
      <alignment horizontal="center" wrapText="1"/>
    </xf>
    <xf numFmtId="0" fontId="7" fillId="0" borderId="4" xfId="0" applyNumberFormat="1" applyFont="1" applyFill="1" applyBorder="1" applyAlignment="1">
      <alignment horizontal="center" wrapText="1"/>
    </xf>
    <xf numFmtId="164" fontId="7" fillId="0" borderId="7" xfId="0" applyNumberFormat="1" applyFont="1" applyFill="1" applyBorder="1" applyAlignment="1">
      <alignment horizontal="center" wrapText="1"/>
    </xf>
    <xf numFmtId="0" fontId="7" fillId="0" borderId="4" xfId="0" quotePrefix="1" applyFont="1" applyFill="1" applyBorder="1" applyAlignment="1">
      <alignment horizontal="center" wrapText="1"/>
    </xf>
    <xf numFmtId="0" fontId="21" fillId="0" borderId="0" xfId="0" applyFont="1" applyFill="1" applyBorder="1" applyAlignment="1">
      <alignment wrapText="1"/>
    </xf>
    <xf numFmtId="0" fontId="4" fillId="0" borderId="4" xfId="0" applyFont="1" applyFill="1" applyBorder="1" applyAlignment="1">
      <alignment wrapText="1"/>
    </xf>
    <xf numFmtId="0" fontId="21" fillId="0" borderId="4" xfId="0" applyFont="1" applyFill="1" applyBorder="1" applyAlignment="1">
      <alignment wrapText="1"/>
    </xf>
    <xf numFmtId="0" fontId="14" fillId="0" borderId="4" xfId="2" applyFont="1" applyFill="1" applyBorder="1" applyAlignment="1">
      <alignment wrapText="1"/>
    </xf>
    <xf numFmtId="0" fontId="7" fillId="0" borderId="4" xfId="2" applyFont="1" applyFill="1" applyBorder="1" applyAlignment="1">
      <alignment horizontal="center" wrapText="1"/>
    </xf>
    <xf numFmtId="164" fontId="7" fillId="0" borderId="4" xfId="0" applyNumberFormat="1" applyFont="1" applyFill="1" applyBorder="1" applyAlignment="1">
      <alignment horizontal="center" wrapText="1"/>
    </xf>
    <xf numFmtId="164" fontId="7" fillId="0" borderId="7" xfId="0" quotePrefix="1" applyNumberFormat="1" applyFont="1" applyFill="1" applyBorder="1" applyAlignment="1">
      <alignment horizontal="center" wrapText="1"/>
    </xf>
    <xf numFmtId="0" fontId="21" fillId="0" borderId="0" xfId="0" applyFont="1" applyFill="1" applyBorder="1" applyAlignment="1">
      <alignment horizontal="center" wrapText="1"/>
    </xf>
    <xf numFmtId="0" fontId="23" fillId="0" borderId="4" xfId="2" applyFont="1" applyFill="1" applyBorder="1" applyAlignment="1">
      <alignment horizontal="center" wrapText="1"/>
    </xf>
    <xf numFmtId="1" fontId="21" fillId="0" borderId="4" xfId="0" applyNumberFormat="1" applyFont="1" applyFill="1" applyBorder="1" applyAlignment="1">
      <alignment horizontal="center" wrapText="1"/>
    </xf>
    <xf numFmtId="0" fontId="21" fillId="0" borderId="4" xfId="0" applyNumberFormat="1" applyFont="1" applyFill="1" applyBorder="1" applyAlignment="1">
      <alignment horizontal="center" wrapText="1"/>
    </xf>
    <xf numFmtId="164" fontId="21" fillId="0" borderId="7" xfId="0" applyNumberFormat="1" applyFont="1" applyFill="1" applyBorder="1" applyAlignment="1">
      <alignment horizontal="center" wrapText="1"/>
    </xf>
    <xf numFmtId="2" fontId="7" fillId="0" borderId="4" xfId="0" applyNumberFormat="1" applyFont="1" applyFill="1" applyBorder="1" applyAlignment="1">
      <alignment horizontal="center" wrapText="1"/>
    </xf>
    <xf numFmtId="0" fontId="7" fillId="0" borderId="4" xfId="3" applyNumberFormat="1" applyFont="1" applyFill="1" applyBorder="1" applyAlignment="1">
      <alignment horizontal="center" wrapText="1"/>
    </xf>
    <xf numFmtId="164" fontId="7" fillId="0" borderId="7" xfId="3" applyNumberFormat="1" applyFont="1" applyFill="1" applyBorder="1" applyAlignment="1">
      <alignment horizontal="center" wrapText="1"/>
    </xf>
    <xf numFmtId="0" fontId="7" fillId="4" borderId="0" xfId="0" applyFont="1" applyFill="1" applyBorder="1" applyAlignment="1">
      <alignment wrapText="1"/>
    </xf>
    <xf numFmtId="0" fontId="7" fillId="4" borderId="4" xfId="0" applyFont="1" applyFill="1" applyBorder="1" applyAlignment="1">
      <alignment horizontal="center" wrapText="1"/>
    </xf>
    <xf numFmtId="0" fontId="7" fillId="4" borderId="4" xfId="0" applyFont="1" applyFill="1" applyBorder="1" applyAlignment="1">
      <alignment wrapText="1"/>
    </xf>
    <xf numFmtId="0" fontId="14" fillId="4" borderId="4" xfId="2" applyFont="1" applyFill="1" applyBorder="1" applyAlignment="1">
      <alignment horizontal="center" wrapText="1"/>
    </xf>
    <xf numFmtId="164" fontId="7" fillId="4" borderId="0" xfId="0" applyNumberFormat="1" applyFont="1" applyFill="1" applyBorder="1" applyAlignment="1">
      <alignment horizontal="center" wrapText="1"/>
    </xf>
    <xf numFmtId="1" fontId="7" fillId="4" borderId="4" xfId="0" applyNumberFormat="1" applyFont="1" applyFill="1" applyBorder="1" applyAlignment="1">
      <alignment horizontal="center" wrapText="1"/>
    </xf>
    <xf numFmtId="164" fontId="7" fillId="4" borderId="7" xfId="0" applyNumberFormat="1" applyFont="1" applyFill="1" applyBorder="1" applyAlignment="1">
      <alignment horizontal="center" wrapText="1"/>
    </xf>
    <xf numFmtId="0" fontId="7" fillId="2" borderId="0"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Fill="1" applyBorder="1" applyAlignment="1">
      <alignment horizontal="center" wrapText="1"/>
    </xf>
    <xf numFmtId="0" fontId="14" fillId="0" borderId="14" xfId="2" applyFont="1" applyFill="1" applyBorder="1" applyAlignment="1">
      <alignment horizontal="center" wrapText="1"/>
    </xf>
    <xf numFmtId="0" fontId="7" fillId="0" borderId="14" xfId="0" quotePrefix="1" applyFont="1" applyFill="1" applyBorder="1" applyAlignment="1">
      <alignment horizontal="left" wrapText="1"/>
    </xf>
    <xf numFmtId="0" fontId="7" fillId="0" borderId="14" xfId="0" applyFont="1" applyFill="1" applyBorder="1" applyAlignment="1">
      <alignment wrapText="1"/>
    </xf>
    <xf numFmtId="3" fontId="7" fillId="0" borderId="14" xfId="0" applyNumberFormat="1" applyFont="1" applyFill="1" applyBorder="1" applyAlignment="1">
      <alignment horizontal="center" wrapText="1"/>
    </xf>
    <xf numFmtId="164" fontId="7" fillId="0" borderId="16" xfId="0" applyNumberFormat="1" applyFont="1" applyFill="1" applyBorder="1" applyAlignment="1">
      <alignment horizontal="center" wrapText="1"/>
    </xf>
    <xf numFmtId="1" fontId="7" fillId="0" borderId="17" xfId="0" applyNumberFormat="1" applyFont="1" applyFill="1" applyBorder="1" applyAlignment="1">
      <alignment horizontal="center" wrapText="1"/>
    </xf>
    <xf numFmtId="0" fontId="7" fillId="0" borderId="0" xfId="0" quotePrefix="1" applyFont="1" applyBorder="1" applyAlignment="1">
      <alignment horizontal="left" wrapText="1"/>
    </xf>
    <xf numFmtId="0" fontId="4" fillId="0" borderId="0" xfId="0" quotePrefix="1" applyFont="1" applyBorder="1" applyAlignment="1">
      <alignment horizontal="left" wrapText="1"/>
    </xf>
    <xf numFmtId="0" fontId="22" fillId="0" borderId="0" xfId="0" applyFont="1" applyAlignment="1">
      <alignment wrapText="1"/>
    </xf>
    <xf numFmtId="0" fontId="2" fillId="0" borderId="4" xfId="0" applyFont="1" applyFill="1" applyBorder="1" applyAlignment="1">
      <alignment horizontal="center" wrapText="1"/>
    </xf>
    <xf numFmtId="0" fontId="2" fillId="0" borderId="4" xfId="0" applyFont="1" applyFill="1" applyBorder="1" applyAlignment="1">
      <alignment wrapText="1"/>
    </xf>
    <xf numFmtId="0" fontId="15" fillId="0" borderId="4" xfId="2" applyFont="1" applyFill="1" applyBorder="1" applyAlignment="1">
      <alignment horizontal="center" wrapText="1"/>
    </xf>
    <xf numFmtId="164" fontId="3" fillId="0" borderId="0" xfId="0" applyNumberFormat="1" applyFont="1" applyFill="1" applyBorder="1" applyAlignment="1">
      <alignment horizontal="center" wrapText="1"/>
    </xf>
    <xf numFmtId="0" fontId="3" fillId="0" borderId="2" xfId="0" applyFont="1" applyBorder="1" applyAlignment="1">
      <alignment horizontal="center" wrapText="1"/>
    </xf>
    <xf numFmtId="0" fontId="3" fillId="0" borderId="1" xfId="0" applyFont="1" applyBorder="1" applyAlignment="1">
      <alignment wrapText="1"/>
    </xf>
    <xf numFmtId="1" fontId="3" fillId="0" borderId="1" xfId="0" applyNumberFormat="1" applyFont="1" applyBorder="1" applyAlignment="1">
      <alignment horizontal="center" wrapText="1"/>
    </xf>
    <xf numFmtId="0" fontId="3" fillId="0" borderId="1" xfId="0" applyNumberFormat="1" applyFont="1" applyBorder="1" applyAlignment="1">
      <alignment horizontal="center" wrapText="1"/>
    </xf>
    <xf numFmtId="0" fontId="3" fillId="0" borderId="1" xfId="0" applyFont="1" applyBorder="1" applyAlignment="1">
      <alignment horizontal="center" wrapText="1"/>
    </xf>
    <xf numFmtId="164" fontId="3" fillId="0" borderId="3" xfId="0" applyNumberFormat="1" applyFont="1" applyBorder="1" applyAlignment="1">
      <alignment horizontal="center" wrapText="1"/>
    </xf>
    <xf numFmtId="0" fontId="2" fillId="0" borderId="4" xfId="0" applyFont="1" applyFill="1" applyBorder="1" applyAlignment="1">
      <alignment horizontal="left" wrapText="1"/>
    </xf>
    <xf numFmtId="0" fontId="2" fillId="0" borderId="6" xfId="0" applyFont="1" applyFill="1" applyBorder="1" applyAlignment="1">
      <alignment horizontal="center" wrapText="1"/>
    </xf>
    <xf numFmtId="0" fontId="15" fillId="0" borderId="4" xfId="2" applyFont="1" applyFill="1" applyBorder="1" applyAlignment="1">
      <alignment wrapText="1"/>
    </xf>
    <xf numFmtId="1" fontId="2" fillId="0" borderId="4" xfId="0" applyNumberFormat="1" applyFont="1" applyFill="1" applyBorder="1" applyAlignment="1">
      <alignment horizontal="center" wrapText="1"/>
    </xf>
    <xf numFmtId="0" fontId="2" fillId="0" borderId="4" xfId="0" applyNumberFormat="1" applyFont="1" applyFill="1" applyBorder="1" applyAlignment="1">
      <alignment horizontal="center" wrapText="1"/>
    </xf>
    <xf numFmtId="164" fontId="2" fillId="0" borderId="7" xfId="0" applyNumberFormat="1" applyFont="1" applyFill="1" applyBorder="1" applyAlignment="1">
      <alignment horizontal="center" wrapText="1"/>
    </xf>
    <xf numFmtId="0" fontId="2" fillId="0" borderId="4" xfId="3" applyFont="1" applyFill="1" applyBorder="1" applyAlignment="1">
      <alignment horizontal="center" wrapText="1"/>
    </xf>
    <xf numFmtId="164" fontId="2" fillId="0" borderId="7" xfId="3" applyNumberFormat="1" applyFont="1" applyFill="1" applyBorder="1" applyAlignment="1">
      <alignment horizontal="center" wrapText="1"/>
    </xf>
    <xf numFmtId="2" fontId="2" fillId="0" borderId="4" xfId="0" applyNumberFormat="1" applyFont="1" applyFill="1" applyBorder="1" applyAlignment="1">
      <alignment horizontal="center" wrapText="1"/>
    </xf>
    <xf numFmtId="0" fontId="9" fillId="0" borderId="4" xfId="0" applyFont="1" applyFill="1" applyBorder="1" applyAlignment="1">
      <alignment wrapText="1"/>
    </xf>
    <xf numFmtId="0" fontId="2" fillId="0" borderId="0" xfId="0" applyFont="1" applyFill="1" applyBorder="1" applyAlignment="1"/>
    <xf numFmtId="0" fontId="2" fillId="0" borderId="0" xfId="0" applyFont="1" applyFill="1" applyBorder="1" applyAlignment="1">
      <alignment horizontal="center"/>
    </xf>
    <xf numFmtId="0" fontId="2" fillId="0" borderId="4" xfId="0" applyFont="1" applyFill="1" applyBorder="1" applyAlignment="1">
      <alignment horizontal="center"/>
    </xf>
    <xf numFmtId="0" fontId="2" fillId="0" borderId="4" xfId="0" applyFont="1" applyFill="1" applyBorder="1" applyAlignment="1"/>
    <xf numFmtId="0" fontId="15" fillId="0" borderId="4" xfId="2" applyFont="1" applyFill="1" applyBorder="1" applyAlignment="1">
      <alignment horizontal="center"/>
    </xf>
    <xf numFmtId="164" fontId="2" fillId="0" borderId="0" xfId="0" applyNumberFormat="1" applyFont="1" applyFill="1" applyBorder="1" applyAlignment="1">
      <alignment horizontal="center"/>
    </xf>
    <xf numFmtId="0" fontId="2" fillId="0" borderId="4" xfId="0" applyNumberFormat="1" applyFont="1" applyFill="1" applyBorder="1" applyAlignment="1">
      <alignment horizontal="center"/>
    </xf>
    <xf numFmtId="164" fontId="2" fillId="0" borderId="7" xfId="0" applyNumberFormat="1" applyFont="1" applyFill="1" applyBorder="1" applyAlignment="1">
      <alignment horizontal="center"/>
    </xf>
    <xf numFmtId="0" fontId="3" fillId="0" borderId="4" xfId="0" applyFont="1" applyFill="1" applyBorder="1" applyAlignment="1">
      <alignment wrapText="1"/>
    </xf>
    <xf numFmtId="0" fontId="9" fillId="0" borderId="0" xfId="0" applyFont="1" applyFill="1" applyBorder="1" applyAlignment="1">
      <alignment wrapText="1"/>
    </xf>
    <xf numFmtId="0" fontId="9" fillId="0" borderId="4" xfId="0" applyFont="1" applyFill="1" applyBorder="1" applyAlignment="1">
      <alignment horizontal="center" wrapText="1"/>
    </xf>
    <xf numFmtId="164" fontId="9" fillId="0" borderId="0" xfId="0" applyNumberFormat="1" applyFont="1" applyFill="1" applyBorder="1" applyAlignment="1">
      <alignment horizontal="center" wrapText="1"/>
    </xf>
    <xf numFmtId="1" fontId="9" fillId="0" borderId="4" xfId="0" applyNumberFormat="1" applyFont="1" applyFill="1" applyBorder="1" applyAlignment="1">
      <alignment horizontal="center" wrapText="1"/>
    </xf>
    <xf numFmtId="0" fontId="9" fillId="0" borderId="4" xfId="0" applyNumberFormat="1" applyFont="1" applyFill="1" applyBorder="1" applyAlignment="1">
      <alignment horizontal="center" wrapText="1"/>
    </xf>
    <xf numFmtId="164" fontId="9" fillId="0" borderId="7" xfId="0" applyNumberFormat="1" applyFont="1" applyFill="1" applyBorder="1" applyAlignment="1">
      <alignment horizontal="center" wrapText="1"/>
    </xf>
    <xf numFmtId="6" fontId="2" fillId="0" borderId="4" xfId="0" applyNumberFormat="1" applyFont="1" applyFill="1" applyBorder="1" applyAlignment="1">
      <alignment horizontal="center" wrapText="1"/>
    </xf>
    <xf numFmtId="0" fontId="2" fillId="0" borderId="6" xfId="0" applyFont="1" applyFill="1" applyBorder="1" applyAlignment="1">
      <alignment horizontal="center"/>
    </xf>
    <xf numFmtId="0" fontId="2" fillId="0" borderId="4" xfId="0" quotePrefix="1" applyFont="1" applyFill="1" applyBorder="1" applyAlignment="1">
      <alignment horizontal="center" wrapText="1"/>
    </xf>
    <xf numFmtId="0" fontId="2" fillId="0" borderId="4" xfId="0" quotePrefix="1" applyNumberFormat="1" applyFont="1" applyFill="1" applyBorder="1" applyAlignment="1">
      <alignment horizontal="center" wrapText="1"/>
    </xf>
    <xf numFmtId="0" fontId="2" fillId="0" borderId="8" xfId="0" applyFont="1" applyFill="1" applyBorder="1" applyAlignment="1">
      <alignment wrapText="1"/>
    </xf>
    <xf numFmtId="164" fontId="2" fillId="0" borderId="10" xfId="0" applyNumberFormat="1" applyFont="1" applyFill="1" applyBorder="1" applyAlignment="1">
      <alignment horizontal="center" wrapText="1"/>
    </xf>
    <xf numFmtId="0" fontId="2" fillId="0" borderId="8" xfId="0" applyFont="1" applyFill="1" applyBorder="1" applyAlignment="1">
      <alignment horizontal="center" wrapText="1"/>
    </xf>
    <xf numFmtId="1" fontId="2" fillId="0" borderId="8" xfId="0" applyNumberFormat="1" applyFont="1" applyFill="1" applyBorder="1" applyAlignment="1">
      <alignment horizontal="center" wrapText="1"/>
    </xf>
    <xf numFmtId="0" fontId="2" fillId="0" borderId="8" xfId="0" applyNumberFormat="1" applyFont="1" applyFill="1" applyBorder="1" applyAlignment="1">
      <alignment horizontal="center" wrapText="1"/>
    </xf>
    <xf numFmtId="164" fontId="2" fillId="0" borderId="13" xfId="0" applyNumberFormat="1" applyFont="1" applyFill="1" applyBorder="1" applyAlignment="1">
      <alignment horizontal="center" wrapText="1"/>
    </xf>
    <xf numFmtId="164" fontId="2" fillId="0" borderId="4" xfId="0" applyNumberFormat="1" applyFont="1" applyFill="1" applyBorder="1" applyAlignment="1">
      <alignment horizontal="center" wrapText="1"/>
    </xf>
    <xf numFmtId="0" fontId="2" fillId="0" borderId="4" xfId="0" applyFont="1" applyBorder="1" applyAlignment="1">
      <alignment wrapText="1"/>
    </xf>
    <xf numFmtId="0" fontId="15" fillId="0" borderId="8" xfId="2" applyFont="1" applyFill="1" applyBorder="1" applyAlignment="1">
      <alignment horizontal="center" wrapText="1"/>
    </xf>
    <xf numFmtId="16" fontId="2" fillId="0" borderId="7" xfId="1" applyNumberFormat="1" applyFont="1" applyFill="1" applyBorder="1" applyAlignment="1">
      <alignment horizontal="center" wrapText="1"/>
    </xf>
    <xf numFmtId="0" fontId="2" fillId="0" borderId="0" xfId="0" applyNumberFormat="1" applyFont="1" applyFill="1" applyBorder="1" applyAlignment="1">
      <alignment horizontal="center" wrapText="1"/>
    </xf>
    <xf numFmtId="0" fontId="2" fillId="0" borderId="4" xfId="2" applyFont="1" applyFill="1" applyBorder="1" applyAlignment="1">
      <alignment horizontal="center" wrapText="1"/>
    </xf>
    <xf numFmtId="1" fontId="2" fillId="0" borderId="4" xfId="0" quotePrefix="1" applyNumberFormat="1" applyFont="1" applyFill="1" applyBorder="1" applyAlignment="1">
      <alignment horizontal="center" wrapText="1"/>
    </xf>
    <xf numFmtId="0" fontId="2" fillId="0" borderId="13" xfId="0" applyFont="1" applyFill="1" applyBorder="1" applyAlignment="1">
      <alignment horizontal="center" wrapText="1"/>
    </xf>
    <xf numFmtId="0" fontId="24" fillId="0" borderId="4" xfId="2" applyFont="1" applyFill="1" applyBorder="1" applyAlignment="1">
      <alignment horizontal="center" wrapText="1"/>
    </xf>
    <xf numFmtId="0" fontId="24" fillId="0" borderId="4" xfId="2" applyFont="1" applyFill="1" applyBorder="1" applyAlignment="1">
      <alignment wrapText="1"/>
    </xf>
    <xf numFmtId="0" fontId="2" fillId="0" borderId="8" xfId="0" applyFont="1" applyFill="1" applyBorder="1" applyAlignment="1"/>
    <xf numFmtId="0" fontId="3" fillId="0" borderId="8" xfId="0" applyFont="1" applyFill="1" applyBorder="1" applyAlignment="1">
      <alignment wrapText="1"/>
    </xf>
    <xf numFmtId="2" fontId="2" fillId="0" borderId="4" xfId="0" quotePrefix="1" applyNumberFormat="1" applyFont="1" applyFill="1" applyBorder="1" applyAlignment="1">
      <alignment horizontal="center" wrapText="1"/>
    </xf>
    <xf numFmtId="3" fontId="2" fillId="0" borderId="4" xfId="0" applyNumberFormat="1" applyFont="1" applyFill="1" applyBorder="1" applyAlignment="1">
      <alignment horizontal="center" wrapText="1"/>
    </xf>
    <xf numFmtId="0" fontId="2" fillId="0" borderId="4" xfId="0" applyFont="1" applyBorder="1" applyAlignment="1">
      <alignment horizontal="center" wrapText="1"/>
    </xf>
    <xf numFmtId="1" fontId="2" fillId="0" borderId="4" xfId="0" applyNumberFormat="1" applyFont="1" applyBorder="1" applyAlignment="1">
      <alignment horizontal="center" wrapText="1"/>
    </xf>
    <xf numFmtId="0" fontId="9" fillId="0" borderId="4" xfId="0" applyFont="1" applyFill="1" applyBorder="1" applyAlignment="1"/>
    <xf numFmtId="0" fontId="2" fillId="0" borderId="15" xfId="0" applyFont="1" applyFill="1" applyBorder="1" applyAlignment="1">
      <alignment horizontal="center" wrapText="1"/>
    </xf>
    <xf numFmtId="0" fontId="2" fillId="0" borderId="14" xfId="0" quotePrefix="1" applyFont="1" applyFill="1" applyBorder="1" applyAlignment="1">
      <alignment horizontal="left" wrapText="1"/>
    </xf>
    <xf numFmtId="0" fontId="2" fillId="0" borderId="14" xfId="0" applyFont="1" applyFill="1" applyBorder="1" applyAlignment="1">
      <alignment horizontal="left" wrapText="1"/>
    </xf>
    <xf numFmtId="1" fontId="2" fillId="0" borderId="14" xfId="0" applyNumberFormat="1" applyFont="1" applyFill="1" applyBorder="1" applyAlignment="1">
      <alignment horizontal="center" wrapText="1"/>
    </xf>
    <xf numFmtId="0" fontId="2" fillId="0" borderId="14" xfId="0" applyNumberFormat="1" applyFont="1" applyFill="1" applyBorder="1" applyAlignment="1">
      <alignment horizontal="center" wrapText="1"/>
    </xf>
    <xf numFmtId="0" fontId="2" fillId="0" borderId="14" xfId="0" applyFont="1" applyFill="1" applyBorder="1" applyAlignment="1">
      <alignment horizontal="center" wrapText="1"/>
    </xf>
    <xf numFmtId="164" fontId="2" fillId="0" borderId="16" xfId="0" applyNumberFormat="1" applyFont="1" applyFill="1" applyBorder="1" applyAlignment="1">
      <alignment horizontal="center" wrapText="1"/>
    </xf>
    <xf numFmtId="1" fontId="2" fillId="0" borderId="0" xfId="0" applyNumberFormat="1" applyFont="1" applyFill="1" applyBorder="1" applyAlignment="1">
      <alignment horizontal="center" wrapText="1"/>
    </xf>
    <xf numFmtId="3" fontId="2" fillId="0" borderId="0" xfId="0" applyNumberFormat="1" applyFont="1" applyFill="1" applyBorder="1" applyAlignment="1">
      <alignment horizontal="center" wrapText="1"/>
    </xf>
    <xf numFmtId="0" fontId="22" fillId="0" borderId="0" xfId="0" applyFont="1" applyFill="1" applyBorder="1" applyAlignment="1">
      <alignment wrapText="1"/>
    </xf>
    <xf numFmtId="0" fontId="22" fillId="0" borderId="0" xfId="0" applyFont="1" applyFill="1" applyAlignment="1">
      <alignment wrapText="1"/>
    </xf>
    <xf numFmtId="0" fontId="10" fillId="0" borderId="1" xfId="2" applyFont="1" applyFill="1" applyBorder="1" applyAlignment="1">
      <alignment horizontal="center" wrapText="1"/>
    </xf>
    <xf numFmtId="1" fontId="8" fillId="0" borderId="8" xfId="0" applyNumberFormat="1" applyFont="1" applyBorder="1" applyAlignment="1">
      <alignment horizontal="center" wrapText="1"/>
    </xf>
    <xf numFmtId="0" fontId="10" fillId="0" borderId="8" xfId="2" applyFont="1" applyFill="1" applyBorder="1" applyAlignment="1">
      <alignment wrapText="1"/>
    </xf>
    <xf numFmtId="6" fontId="8" fillId="0" borderId="8" xfId="0" quotePrefix="1" applyNumberFormat="1" applyFont="1" applyBorder="1" applyAlignment="1">
      <alignment horizontal="center" wrapText="1"/>
    </xf>
    <xf numFmtId="0" fontId="17" fillId="0" borderId="8" xfId="0" applyFont="1" applyFill="1" applyBorder="1" applyAlignment="1">
      <alignment wrapText="1"/>
    </xf>
    <xf numFmtId="1" fontId="8" fillId="0" borderId="4" xfId="0" applyNumberFormat="1" applyFont="1" applyBorder="1" applyAlignment="1">
      <alignment horizontal="center" wrapText="1"/>
    </xf>
    <xf numFmtId="0" fontId="8" fillId="0" borderId="10" xfId="0" applyFont="1" applyFill="1" applyBorder="1" applyAlignment="1">
      <alignment wrapText="1"/>
    </xf>
    <xf numFmtId="1" fontId="17" fillId="0" borderId="8" xfId="0" applyNumberFormat="1" applyFont="1" applyFill="1" applyBorder="1" applyAlignment="1">
      <alignment horizontal="center" wrapText="1"/>
    </xf>
    <xf numFmtId="0" fontId="17" fillId="0" borderId="8" xfId="0" applyNumberFormat="1" applyFont="1" applyFill="1" applyBorder="1" applyAlignment="1">
      <alignment horizontal="center" wrapText="1"/>
    </xf>
    <xf numFmtId="164" fontId="17" fillId="0" borderId="10" xfId="3" applyNumberFormat="1" applyFont="1" applyFill="1" applyBorder="1" applyAlignment="1">
      <alignment horizontal="center" wrapText="1"/>
    </xf>
    <xf numFmtId="0" fontId="8" fillId="0" borderId="8" xfId="0" applyNumberFormat="1" applyFont="1" applyBorder="1" applyAlignment="1">
      <alignment horizontal="center" wrapText="1"/>
    </xf>
    <xf numFmtId="164" fontId="17" fillId="0" borderId="10" xfId="0" quotePrefix="1" applyNumberFormat="1" applyFont="1" applyFill="1" applyBorder="1" applyAlignment="1">
      <alignment horizontal="center" wrapText="1"/>
    </xf>
    <xf numFmtId="0" fontId="13" fillId="3" borderId="4" xfId="0" applyFont="1" applyFill="1" applyBorder="1" applyAlignment="1">
      <alignment wrapText="1"/>
    </xf>
    <xf numFmtId="0" fontId="8" fillId="0" borderId="0" xfId="0" quotePrefix="1" applyNumberFormat="1" applyFont="1" applyFill="1" applyBorder="1" applyAlignment="1">
      <alignment horizontal="center" wrapText="1"/>
    </xf>
    <xf numFmtId="1" fontId="10" fillId="0" borderId="4" xfId="2" applyNumberFormat="1" applyFont="1" applyFill="1" applyBorder="1" applyAlignment="1">
      <alignment horizontal="center" wrapText="1"/>
    </xf>
    <xf numFmtId="0" fontId="8" fillId="0" borderId="4" xfId="0" applyNumberFormat="1" applyFont="1" applyBorder="1" applyAlignment="1">
      <alignment horizontal="center" wrapText="1"/>
    </xf>
    <xf numFmtId="1" fontId="8" fillId="3" borderId="4" xfId="0" applyNumberFormat="1" applyFont="1" applyFill="1" applyBorder="1" applyAlignment="1">
      <alignment horizontal="center" wrapText="1"/>
    </xf>
    <xf numFmtId="0" fontId="13" fillId="0" borderId="0" xfId="0" applyFont="1"/>
    <xf numFmtId="0" fontId="2" fillId="0" borderId="6" xfId="0" quotePrefix="1" applyFont="1" applyFill="1" applyBorder="1" applyAlignment="1">
      <alignment horizontal="center" wrapText="1"/>
    </xf>
    <xf numFmtId="0" fontId="2" fillId="0" borderId="4" xfId="0" quotePrefix="1" applyFont="1" applyFill="1" applyBorder="1" applyAlignment="1">
      <alignment wrapText="1"/>
    </xf>
    <xf numFmtId="164" fontId="2" fillId="0" borderId="7" xfId="0" applyNumberFormat="1" applyFont="1" applyFill="1" applyBorder="1" applyAlignment="1">
      <alignment wrapText="1"/>
    </xf>
    <xf numFmtId="0" fontId="3" fillId="2" borderId="12" xfId="0" applyFont="1" applyFill="1" applyBorder="1" applyAlignment="1">
      <alignment wrapText="1"/>
    </xf>
    <xf numFmtId="0" fontId="26" fillId="0" borderId="11" xfId="0" applyFont="1" applyBorder="1" applyAlignment="1">
      <alignment wrapText="1"/>
    </xf>
    <xf numFmtId="0" fontId="26" fillId="0" borderId="5" xfId="0" applyFont="1" applyBorder="1" applyAlignment="1">
      <alignment wrapText="1"/>
    </xf>
    <xf numFmtId="0" fontId="15" fillId="0" borderId="4" xfId="2" applyFont="1" applyFill="1" applyBorder="1" applyAlignment="1">
      <alignment horizontal="left" wrapText="1"/>
    </xf>
    <xf numFmtId="0" fontId="7" fillId="0" borderId="14" xfId="0" applyNumberFormat="1" applyFont="1" applyFill="1" applyBorder="1" applyAlignment="1">
      <alignment horizontal="center" wrapText="1"/>
    </xf>
    <xf numFmtId="0" fontId="3" fillId="0" borderId="2" xfId="0" applyFont="1" applyFill="1" applyBorder="1" applyAlignment="1">
      <alignment horizontal="center" wrapText="1"/>
    </xf>
    <xf numFmtId="0" fontId="3" fillId="0" borderId="1" xfId="0" applyFont="1" applyFill="1" applyBorder="1" applyAlignment="1">
      <alignment wrapText="1"/>
    </xf>
    <xf numFmtId="1" fontId="3" fillId="0" borderId="1" xfId="0" applyNumberFormat="1" applyFont="1" applyFill="1" applyBorder="1" applyAlignment="1">
      <alignment horizontal="center" wrapText="1"/>
    </xf>
    <xf numFmtId="0" fontId="3"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164" fontId="2" fillId="0" borderId="3" xfId="0" applyNumberFormat="1" applyFont="1" applyFill="1" applyBorder="1" applyAlignment="1">
      <alignment horizontal="center" wrapText="1"/>
    </xf>
    <xf numFmtId="0" fontId="2" fillId="0" borderId="14" xfId="0" applyFont="1" applyFill="1" applyBorder="1" applyAlignment="1">
      <alignment wrapText="1"/>
    </xf>
    <xf numFmtId="164" fontId="3" fillId="0" borderId="3" xfId="0" applyNumberFormat="1" applyFont="1" applyFill="1" applyBorder="1" applyAlignment="1">
      <alignment horizontal="center" wrapText="1"/>
    </xf>
    <xf numFmtId="0" fontId="2" fillId="0" borderId="18" xfId="0" applyFont="1" applyFill="1" applyBorder="1" applyAlignment="1">
      <alignment horizontal="center" wrapText="1"/>
    </xf>
    <xf numFmtId="0" fontId="2" fillId="0" borderId="11" xfId="0" applyFont="1" applyFill="1" applyBorder="1" applyAlignment="1">
      <alignment wrapText="1"/>
    </xf>
    <xf numFmtId="1" fontId="2" fillId="0" borderId="11"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0" borderId="11" xfId="0" applyFont="1" applyFill="1" applyBorder="1" applyAlignment="1">
      <alignment horizontal="center" wrapText="1"/>
    </xf>
    <xf numFmtId="164" fontId="2" fillId="0" borderId="19" xfId="0" applyNumberFormat="1"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wrapText="1"/>
    </xf>
    <xf numFmtId="0" fontId="3" fillId="2" borderId="4" xfId="0" applyFont="1" applyFill="1" applyBorder="1" applyAlignment="1">
      <alignment wrapText="1"/>
    </xf>
    <xf numFmtId="1" fontId="2" fillId="2" borderId="4" xfId="0" applyNumberFormat="1" applyFont="1" applyFill="1" applyBorder="1" applyAlignment="1">
      <alignment horizontal="center" wrapText="1"/>
    </xf>
    <xf numFmtId="0" fontId="2" fillId="2" borderId="4" xfId="0" applyNumberFormat="1" applyFont="1" applyFill="1" applyBorder="1" applyAlignment="1">
      <alignment horizontal="center" wrapText="1"/>
    </xf>
    <xf numFmtId="164" fontId="2" fillId="2" borderId="7" xfId="0" applyNumberFormat="1" applyFont="1" applyFill="1" applyBorder="1" applyAlignment="1">
      <alignment horizontal="center" wrapText="1"/>
    </xf>
    <xf numFmtId="0" fontId="2" fillId="0" borderId="9" xfId="0" applyFont="1" applyFill="1" applyBorder="1" applyAlignment="1">
      <alignment horizontal="center" wrapText="1"/>
    </xf>
    <xf numFmtId="3" fontId="2" fillId="0" borderId="8" xfId="0" applyNumberFormat="1" applyFont="1" applyFill="1" applyBorder="1" applyAlignment="1">
      <alignment horizontal="center" wrapText="1"/>
    </xf>
    <xf numFmtId="164" fontId="2" fillId="0" borderId="7" xfId="0" quotePrefix="1" applyNumberFormat="1" applyFont="1" applyFill="1" applyBorder="1" applyAlignment="1">
      <alignment horizontal="center" wrapText="1"/>
    </xf>
    <xf numFmtId="16" fontId="2" fillId="0" borderId="4" xfId="0" applyNumberFormat="1" applyFont="1" applyFill="1" applyBorder="1" applyAlignment="1">
      <alignment horizontal="center" wrapText="1"/>
    </xf>
    <xf numFmtId="167" fontId="2" fillId="0" borderId="4" xfId="0" applyNumberFormat="1" applyFont="1" applyFill="1" applyBorder="1" applyAlignment="1">
      <alignment horizontal="center" wrapText="1"/>
    </xf>
    <xf numFmtId="0" fontId="15" fillId="0" borderId="0" xfId="2" applyFont="1" applyFill="1" applyBorder="1" applyAlignment="1">
      <alignment horizontal="center"/>
    </xf>
    <xf numFmtId="0" fontId="3" fillId="0" borderId="20" xfId="0" applyFont="1" applyFill="1" applyBorder="1" applyAlignment="1">
      <alignment wrapText="1"/>
    </xf>
    <xf numFmtId="0" fontId="15" fillId="0" borderId="0" xfId="2" applyFont="1" applyFill="1" applyBorder="1" applyAlignment="1">
      <alignment wrapText="1"/>
    </xf>
    <xf numFmtId="0" fontId="15" fillId="0" borderId="0" xfId="2" applyFont="1" applyFill="1" applyBorder="1" applyAlignment="1">
      <alignment wrapText="1"/>
    </xf>
    <xf numFmtId="0" fontId="2" fillId="0" borderId="0" xfId="0" applyFont="1" applyFill="1" applyAlignment="1">
      <alignment wrapText="1"/>
    </xf>
    <xf numFmtId="0" fontId="3" fillId="0" borderId="0" xfId="0" applyNumberFormat="1" applyFont="1" applyFill="1" applyBorder="1" applyAlignment="1">
      <alignment horizontal="center" wrapText="1"/>
    </xf>
    <xf numFmtId="0" fontId="15" fillId="0" borderId="0" xfId="2" applyFont="1" applyFill="1" applyBorder="1" applyAlignment="1">
      <alignment horizontal="left" wrapText="1"/>
    </xf>
    <xf numFmtId="0" fontId="2" fillId="0" borderId="0" xfId="0" applyFont="1" applyAlignment="1">
      <alignment wrapText="1"/>
    </xf>
    <xf numFmtId="0" fontId="2" fillId="0" borderId="0" xfId="0" applyFont="1" applyFill="1" applyAlignment="1">
      <alignment wrapText="1"/>
    </xf>
    <xf numFmtId="0" fontId="15" fillId="0" borderId="0" xfId="2" applyFont="1" applyBorder="1" applyAlignment="1">
      <alignment wrapText="1"/>
    </xf>
    <xf numFmtId="0" fontId="3" fillId="0" borderId="0" xfId="0" applyFont="1" applyFill="1" applyBorder="1" applyAlignment="1">
      <alignment wrapText="1"/>
    </xf>
    <xf numFmtId="0" fontId="3" fillId="0" borderId="20" xfId="0" applyFont="1" applyFill="1" applyBorder="1" applyAlignment="1">
      <alignment wrapText="1"/>
    </xf>
    <xf numFmtId="0" fontId="2" fillId="0" borderId="20" xfId="0" applyFont="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2" fillId="0" borderId="17" xfId="0" applyFont="1" applyBorder="1" applyAlignment="1">
      <alignment wrapText="1"/>
    </xf>
    <xf numFmtId="0" fontId="2" fillId="2" borderId="4" xfId="0" applyFont="1" applyFill="1" applyBorder="1" applyAlignment="1">
      <alignment horizontal="center" wrapText="1"/>
    </xf>
  </cellXfs>
  <cellStyles count="68">
    <cellStyle name="Hyperlänk" xfId="2" builtinId="8"/>
    <cellStyle name="Normal" xfId="0" builtinId="0"/>
    <cellStyle name="Normal 2" xfId="5"/>
    <cellStyle name="Normal 2 2" xfId="6"/>
    <cellStyle name="Normal 2 2 2" xfId="7"/>
    <cellStyle name="Normal 2 2 2 2" xfId="8"/>
    <cellStyle name="Normal 2 2 2 2 2" xfId="9"/>
    <cellStyle name="Normal 2 2 2 2 2 2" xfId="10"/>
    <cellStyle name="Normal 2 2 2 2 3" xfId="11"/>
    <cellStyle name="Normal 2 2 2 2 4" xfId="12"/>
    <cellStyle name="Normal 2 2 2 3" xfId="13"/>
    <cellStyle name="Normal 2 2 2 3 2" xfId="14"/>
    <cellStyle name="Normal 2 2 2 4" xfId="15"/>
    <cellStyle name="Normal 2 2 2 5" xfId="16"/>
    <cellStyle name="Normal 2 2 3" xfId="17"/>
    <cellStyle name="Normal 2 2 3 2" xfId="18"/>
    <cellStyle name="Normal 2 2 3 2 2" xfId="19"/>
    <cellStyle name="Normal 2 2 3 3" xfId="20"/>
    <cellStyle name="Normal 2 2 3 4" xfId="21"/>
    <cellStyle name="Normal 2 2 4" xfId="22"/>
    <cellStyle name="Normal 2 2 4 2" xfId="23"/>
    <cellStyle name="Normal 2 2 5" xfId="24"/>
    <cellStyle name="Normal 2 2 6" xfId="25"/>
    <cellStyle name="Normal 2 3" xfId="26"/>
    <cellStyle name="Normal 2 3 2" xfId="27"/>
    <cellStyle name="Normal 2 3 2 2" xfId="28"/>
    <cellStyle name="Normal 2 3 2 2 2" xfId="29"/>
    <cellStyle name="Normal 2 3 2 3" xfId="30"/>
    <cellStyle name="Normal 2 3 2 4" xfId="31"/>
    <cellStyle name="Normal 2 3 3" xfId="32"/>
    <cellStyle name="Normal 2 3 3 2" xfId="33"/>
    <cellStyle name="Normal 2 3 4" xfId="34"/>
    <cellStyle name="Normal 2 3 5" xfId="35"/>
    <cellStyle name="Normal 2 4" xfId="36"/>
    <cellStyle name="Normal 2 4 2" xfId="37"/>
    <cellStyle name="Normal 2 4 2 2" xfId="38"/>
    <cellStyle name="Normal 2 4 3" xfId="39"/>
    <cellStyle name="Normal 2 4 4" xfId="40"/>
    <cellStyle name="Normal 2 5" xfId="41"/>
    <cellStyle name="Normal 2 5 2" xfId="42"/>
    <cellStyle name="Normal 2 6" xfId="43"/>
    <cellStyle name="Normal 2 7" xfId="44"/>
    <cellStyle name="Normal 3" xfId="4"/>
    <cellStyle name="Normal 4" xfId="45"/>
    <cellStyle name="Normal 4 2" xfId="46"/>
    <cellStyle name="Normal 4 2 2" xfId="47"/>
    <cellStyle name="Normal 4 2 2 2" xfId="48"/>
    <cellStyle name="Normal 4 2 2 2 2" xfId="49"/>
    <cellStyle name="Normal 4 2 2 3" xfId="50"/>
    <cellStyle name="Normal 4 2 2 4" xfId="51"/>
    <cellStyle name="Normal 4 2 3" xfId="52"/>
    <cellStyle name="Normal 4 2 3 2" xfId="53"/>
    <cellStyle name="Normal 4 2 4" xfId="54"/>
    <cellStyle name="Normal 4 2 5" xfId="55"/>
    <cellStyle name="Normal 4 3" xfId="56"/>
    <cellStyle name="Normal 4 3 2" xfId="57"/>
    <cellStyle name="Normal 4 3 2 2" xfId="58"/>
    <cellStyle name="Normal 4 3 3" xfId="59"/>
    <cellStyle name="Normal 4 3 4" xfId="60"/>
    <cellStyle name="Normal 4 4" xfId="61"/>
    <cellStyle name="Normal 4 4 2" xfId="62"/>
    <cellStyle name="Normal 4 5" xfId="63"/>
    <cellStyle name="Normal 4 6" xfId="64"/>
    <cellStyle name="Normal 5" xfId="65"/>
    <cellStyle name="Normal 5 2" xfId="66"/>
    <cellStyle name="Normal_Marias psalmböcker" xfId="3"/>
    <cellStyle name="Tusental" xfId="1" builtinId="3"/>
    <cellStyle name="Tusental 2" xfId="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Dropbox/Boksamli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ias psalmböcker"/>
      <sheetName val="Dr FH 5490"/>
      <sheetName val="dubbletter"/>
      <sheetName val="Ziffer"/>
      <sheetName val="Hjulsjö 2017"/>
      <sheetName val="VS 2017"/>
      <sheetName val="Utlånat"/>
      <sheetName val="Agnetas"/>
      <sheetName val="L&amp;P"/>
      <sheetName val="Borta"/>
      <sheetName val="Utlånade"/>
      <sheetName val="Hjulsjö 2015"/>
      <sheetName val="Blad1"/>
      <sheetName val="Mobilfilen"/>
      <sheetName val="Ludde"/>
      <sheetName val="smst"/>
      <sheetName val="Ludde Priser"/>
      <sheetName val="FHs Samling"/>
      <sheetName val="29 nothäften"/>
      <sheetName val="Brom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libris.kb.se/bib/1336987" TargetMode="External"/><Relationship Id="rId21" Type="http://schemas.openxmlformats.org/officeDocument/2006/relationships/hyperlink" Target="http://www.ifknora.com/ake_pannbenet.htm" TargetMode="External"/><Relationship Id="rId170" Type="http://schemas.openxmlformats.org/officeDocument/2006/relationships/hyperlink" Target="http://libris.kb.se/bib/3279743" TargetMode="External"/><Relationship Id="rId268" Type="http://schemas.openxmlformats.org/officeDocument/2006/relationships/hyperlink" Target="http://libris.kb.se/bib/9143943" TargetMode="External"/><Relationship Id="rId475" Type="http://schemas.openxmlformats.org/officeDocument/2006/relationships/hyperlink" Target="http://www.gospelcenter.se/" TargetMode="External"/><Relationship Id="rId682" Type="http://schemas.openxmlformats.org/officeDocument/2006/relationships/hyperlink" Target="http://sv.wikipedia.org/wiki/Johannes_Alfred_Hultman" TargetMode="External"/><Relationship Id="rId128" Type="http://schemas.openxmlformats.org/officeDocument/2006/relationships/hyperlink" Target="http://libris.kb.se/bib/11356560" TargetMode="External"/><Relationship Id="rId335" Type="http://schemas.openxmlformats.org/officeDocument/2006/relationships/hyperlink" Target="http://libris.kb.se/bib/2553374" TargetMode="External"/><Relationship Id="rId542" Type="http://schemas.openxmlformats.org/officeDocument/2006/relationships/hyperlink" Target="http://libris.kb.se/bib/1618388" TargetMode="External"/><Relationship Id="rId987" Type="http://schemas.openxmlformats.org/officeDocument/2006/relationships/hyperlink" Target="http://libris.kb.se/bib/1741921" TargetMode="External"/><Relationship Id="rId1172" Type="http://schemas.openxmlformats.org/officeDocument/2006/relationships/hyperlink" Target="http://libris.kb.se/bib/10426757" TargetMode="External"/><Relationship Id="rId402" Type="http://schemas.openxmlformats.org/officeDocument/2006/relationships/hyperlink" Target="http://www.gospelcenter.se/shop/catalog/product_info.php?products_id=16708&amp;osCsid=0qofidtfe7b83q1rb4bt8khjk6" TargetMode="External"/><Relationship Id="rId847" Type="http://schemas.openxmlformats.org/officeDocument/2006/relationships/hyperlink" Target="http://sv.wikipedia.org/wiki/Conrad_Adolf_Bj&#246;rkman" TargetMode="External"/><Relationship Id="rId1032" Type="http://schemas.openxmlformats.org/officeDocument/2006/relationships/hyperlink" Target="http://sv.wikipedia.org/wiki/Kingos_Psalmebog_1699" TargetMode="External"/><Relationship Id="rId1477" Type="http://schemas.openxmlformats.org/officeDocument/2006/relationships/hyperlink" Target="http://libris.kb.se/bib/2657049" TargetMode="External"/><Relationship Id="rId1684" Type="http://schemas.openxmlformats.org/officeDocument/2006/relationships/hyperlink" Target="http://libris.kb.se/bib/8208276" TargetMode="External"/><Relationship Id="rId707" Type="http://schemas.openxmlformats.org/officeDocument/2006/relationships/hyperlink" Target="http://sv.wikipedia.org/wiki/Psalmisten" TargetMode="External"/><Relationship Id="rId914" Type="http://schemas.openxmlformats.org/officeDocument/2006/relationships/hyperlink" Target="http://sv.wikipedia.org/wiki/Hela_v%E4rlden_sjunger" TargetMode="External"/><Relationship Id="rId1337" Type="http://schemas.openxmlformats.org/officeDocument/2006/relationships/hyperlink" Target="http://libris.kb.se/bib/19839850" TargetMode="External"/><Relationship Id="rId1544" Type="http://schemas.openxmlformats.org/officeDocument/2006/relationships/hyperlink" Target="http://libris.kb.se/bib/1658079" TargetMode="External"/><Relationship Id="rId43" Type="http://schemas.openxmlformats.org/officeDocument/2006/relationships/hyperlink" Target="http://libris.kb.se/bib/1434779" TargetMode="External"/><Relationship Id="rId1404" Type="http://schemas.openxmlformats.org/officeDocument/2006/relationships/hyperlink" Target="http://libris.kb.se/bib/1584416" TargetMode="External"/><Relationship Id="rId1611" Type="http://schemas.openxmlformats.org/officeDocument/2006/relationships/hyperlink" Target="http://libris.kb.se/bib/11811662" TargetMode="External"/><Relationship Id="rId192" Type="http://schemas.openxmlformats.org/officeDocument/2006/relationships/hyperlink" Target="http://libris.kb.se/bib/3063920" TargetMode="External"/><Relationship Id="rId497" Type="http://schemas.openxmlformats.org/officeDocument/2006/relationships/hyperlink" Target="http://hem.passagen.se/larsalmars/kronika.htm" TargetMode="External"/><Relationship Id="rId357" Type="http://schemas.openxmlformats.org/officeDocument/2006/relationships/hyperlink" Target="http://libris.kb.se/bib/9212455" TargetMode="External"/><Relationship Id="rId1194" Type="http://schemas.openxmlformats.org/officeDocument/2006/relationships/hyperlink" Target="http://libris.kb.se/bib/2424797" TargetMode="External"/><Relationship Id="rId217" Type="http://schemas.openxmlformats.org/officeDocument/2006/relationships/hyperlink" Target="http://libris.kb.se/bib/3292000" TargetMode="External"/><Relationship Id="rId564" Type="http://schemas.openxmlformats.org/officeDocument/2006/relationships/hyperlink" Target="http://sv.wikipedia.org/wiki/Oscar_Ahnfelt" TargetMode="External"/><Relationship Id="rId771" Type="http://schemas.openxmlformats.org/officeDocument/2006/relationships/hyperlink" Target="http://www.libris.se/produkter/20467" TargetMode="External"/><Relationship Id="rId869" Type="http://schemas.openxmlformats.org/officeDocument/2006/relationships/hyperlink" Target="http://users.abo.fi/bsarelin/shnagu.htm" TargetMode="External"/><Relationship Id="rId1499" Type="http://schemas.openxmlformats.org/officeDocument/2006/relationships/hyperlink" Target="http://libris.kb.se/bib/3310502" TargetMode="External"/><Relationship Id="rId424" Type="http://schemas.openxmlformats.org/officeDocument/2006/relationships/hyperlink" Target="http://www.kb.se/soka/kataloger/regina?func=find-b&amp;request=000910400&amp;find_code=SYS&amp;local_base=KBS01" TargetMode="External"/><Relationship Id="rId631" Type="http://schemas.openxmlformats.org/officeDocument/2006/relationships/hyperlink" Target="http://www.missioncouncil.se/medlemmar/evangeliskabrodraforsamlingen.4.ec944110677af1e8380007219.html" TargetMode="External"/><Relationship Id="rId729" Type="http://schemas.openxmlformats.org/officeDocument/2006/relationships/hyperlink" Target="http://libris.kb.se/bib/2431047" TargetMode="External"/><Relationship Id="rId1054" Type="http://schemas.openxmlformats.org/officeDocument/2006/relationships/hyperlink" Target="http://libris.kb.se/bib/19824376" TargetMode="External"/><Relationship Id="rId1261" Type="http://schemas.openxmlformats.org/officeDocument/2006/relationships/hyperlink" Target="https://bibsys-almaprimo.hosted.exlibrisgroup.com/primo_library/libweb/action/display.do?tabs=viewOnlineTab&amp;ct=display&amp;fn=search&amp;doc=BIBSYS_ILS71485461910002201&amp;indx=5&amp;recIds=BIBSYS_ILS71485461910002201&amp;recIdxs=4&amp;elementId=4&amp;renderMode=poppedOut&amp;displayMo" TargetMode="External"/><Relationship Id="rId1359" Type="http://schemas.openxmlformats.org/officeDocument/2006/relationships/hyperlink" Target="http://libris.kb.se/bib/2655230" TargetMode="External"/><Relationship Id="rId936" Type="http://schemas.openxmlformats.org/officeDocument/2006/relationships/hyperlink" Target="http://sv.wikipedia.org/wiki/%D6rebromissionen" TargetMode="External"/><Relationship Id="rId1121" Type="http://schemas.openxmlformats.org/officeDocument/2006/relationships/hyperlink" Target="http://libris.kb.se/bib/3109390?vw=short" TargetMode="External"/><Relationship Id="rId1219" Type="http://schemas.openxmlformats.org/officeDocument/2006/relationships/hyperlink" Target="https://sok.riksarkivet.se/Sbl/Presentation.aspx?id=15858" TargetMode="External"/><Relationship Id="rId1566" Type="http://schemas.openxmlformats.org/officeDocument/2006/relationships/hyperlink" Target="http://libris.kb.se/bib/2288157" TargetMode="External"/><Relationship Id="rId65" Type="http://schemas.openxmlformats.org/officeDocument/2006/relationships/hyperlink" Target="http://libris.kb.se/bib/3101988" TargetMode="External"/><Relationship Id="rId1426" Type="http://schemas.openxmlformats.org/officeDocument/2006/relationships/hyperlink" Target="http://libris.kb.se/bib/3109489" TargetMode="External"/><Relationship Id="rId1633" Type="http://schemas.openxmlformats.org/officeDocument/2006/relationships/hyperlink" Target="http://libris.kb.se/bib/1280726" TargetMode="External"/><Relationship Id="rId281" Type="http://schemas.openxmlformats.org/officeDocument/2006/relationships/hyperlink" Target="http://libris.kb.se/bib/2501706" TargetMode="External"/><Relationship Id="rId141" Type="http://schemas.openxmlformats.org/officeDocument/2006/relationships/hyperlink" Target="http://libris.kb.se/bib/3109488" TargetMode="External"/><Relationship Id="rId379" Type="http://schemas.openxmlformats.org/officeDocument/2006/relationships/hyperlink" Target="http://libris.kb.se/bib/9124098" TargetMode="External"/><Relationship Id="rId586" Type="http://schemas.openxmlformats.org/officeDocument/2006/relationships/hyperlink" Target="http://sv.wikipedia.org/wiki/Erik_Fosnes_Hansen" TargetMode="External"/><Relationship Id="rId793" Type="http://schemas.openxmlformats.org/officeDocument/2006/relationships/hyperlink" Target="http://sv.wikipedia.org/wiki/Erik_Jakob_Ekman" TargetMode="External"/><Relationship Id="rId7" Type="http://schemas.openxmlformats.org/officeDocument/2006/relationships/hyperlink" Target="http://www.gospelcenter.se/shop/catalog/product_info.php?products_id=16708&amp;osCsid=0qofidtfe7b83q1rb4bt8khjk6" TargetMode="External"/><Relationship Id="rId239" Type="http://schemas.openxmlformats.org/officeDocument/2006/relationships/hyperlink" Target="http://libris.kb.se/bib/2213005" TargetMode="External"/><Relationship Id="rId446" Type="http://schemas.openxmlformats.org/officeDocument/2006/relationships/hyperlink" Target="http://libris.kb.se/bib/1654738" TargetMode="External"/><Relationship Id="rId653" Type="http://schemas.openxmlformats.org/officeDocument/2006/relationships/hyperlink" Target="http://sv.wikipedia.org/wiki/Einar_Ekberg" TargetMode="External"/><Relationship Id="rId1076" Type="http://schemas.openxmlformats.org/officeDocument/2006/relationships/hyperlink" Target="http://sv.wikipedia.org/wiki/Anders_Frostenson" TargetMode="External"/><Relationship Id="rId1283" Type="http://schemas.openxmlformats.org/officeDocument/2006/relationships/hyperlink" Target="http://libris.kb.se/bib/7226812" TargetMode="External"/><Relationship Id="rId1490" Type="http://schemas.openxmlformats.org/officeDocument/2006/relationships/hyperlink" Target="http://libris.kb.se/bib/1329652" TargetMode="External"/><Relationship Id="rId306" Type="http://schemas.openxmlformats.org/officeDocument/2006/relationships/hyperlink" Target="http://libris.kb.se/bib/149706" TargetMode="External"/><Relationship Id="rId860" Type="http://schemas.openxmlformats.org/officeDocument/2006/relationships/hyperlink" Target="http://sv.wikipedia.org/wiki/Oscar_Ahnfelt" TargetMode="External"/><Relationship Id="rId958" Type="http://schemas.openxmlformats.org/officeDocument/2006/relationships/hyperlink" Target="http://sv.wikipedia.org/wiki/Andelig_Dufwor&#246;st" TargetMode="External"/><Relationship Id="rId1143" Type="http://schemas.openxmlformats.org/officeDocument/2006/relationships/hyperlink" Target="http://libris.kb.se/bib/2431063" TargetMode="External"/><Relationship Id="rId1588" Type="http://schemas.openxmlformats.org/officeDocument/2006/relationships/hyperlink" Target="http://libris.kb.se/bib/348556" TargetMode="External"/><Relationship Id="rId87" Type="http://schemas.openxmlformats.org/officeDocument/2006/relationships/hyperlink" Target="http://libris.kb.se/bib/1253620" TargetMode="External"/><Relationship Id="rId513" Type="http://schemas.openxmlformats.org/officeDocument/2006/relationships/hyperlink" Target="http://www.hendricksonorgan.com/" TargetMode="External"/><Relationship Id="rId720" Type="http://schemas.openxmlformats.org/officeDocument/2006/relationships/hyperlink" Target="http://sv.wikipedia.org/wiki/Nathan_Odenvik" TargetMode="External"/><Relationship Id="rId818" Type="http://schemas.openxmlformats.org/officeDocument/2006/relationships/hyperlink" Target="http://sv.wikipedia.org/wiki/Erik_Tolstadius" TargetMode="External"/><Relationship Id="rId1350" Type="http://schemas.openxmlformats.org/officeDocument/2006/relationships/hyperlink" Target="http://libris.kb.se/bib/2437124" TargetMode="External"/><Relationship Id="rId1448" Type="http://schemas.openxmlformats.org/officeDocument/2006/relationships/hyperlink" Target="http://libris.kb.se/bib/10085847" TargetMode="External"/><Relationship Id="rId1655" Type="http://schemas.openxmlformats.org/officeDocument/2006/relationships/hyperlink" Target="http://libris.kb.se/bib/1597609" TargetMode="External"/><Relationship Id="rId1003" Type="http://schemas.openxmlformats.org/officeDocument/2006/relationships/hyperlink" Target="http://libris.kb.se/bib/9759220" TargetMode="External"/><Relationship Id="rId1210" Type="http://schemas.openxmlformats.org/officeDocument/2006/relationships/hyperlink" Target="http://runeberg.org/sveanopse/1/0354.html" TargetMode="External"/><Relationship Id="rId1308" Type="http://schemas.openxmlformats.org/officeDocument/2006/relationships/hyperlink" Target="http://libris.kb.se/bib/10437929" TargetMode="External"/><Relationship Id="rId1515" Type="http://schemas.openxmlformats.org/officeDocument/2006/relationships/hyperlink" Target="http://libris.kb.se/bib/11532415" TargetMode="External"/><Relationship Id="rId14" Type="http://schemas.openxmlformats.org/officeDocument/2006/relationships/hyperlink" Target="http://www.gospelcenter.se/shop/catalog/product_info.php?products_id=16708&amp;osCsid=0qofidtfe7b83q1rb4bt8khjk6" TargetMode="External"/><Relationship Id="rId163" Type="http://schemas.openxmlformats.org/officeDocument/2006/relationships/hyperlink" Target="http://libris.kb.se/bib/501470" TargetMode="External"/><Relationship Id="rId370" Type="http://schemas.openxmlformats.org/officeDocument/2006/relationships/hyperlink" Target="http://libris.kb.se/bib/7620199" TargetMode="External"/><Relationship Id="rId230" Type="http://schemas.openxmlformats.org/officeDocument/2006/relationships/hyperlink" Target="http://libris.kb.se/bib/1158356" TargetMode="External"/><Relationship Id="rId468" Type="http://schemas.openxmlformats.org/officeDocument/2006/relationships/hyperlink" Target="http://biphome.spray.se/curtax/index.html" TargetMode="External"/><Relationship Id="rId675" Type="http://schemas.openxmlformats.org/officeDocument/2006/relationships/hyperlink" Target="http://sv.wikipedia.org/wiki/Johan_Alfred_Eklund" TargetMode="External"/><Relationship Id="rId882" Type="http://schemas.openxmlformats.org/officeDocument/2006/relationships/hyperlink" Target="http://regina.kb.se/F/?func=find-b&amp;request=000989194&amp;find_code=SYS&amp;local_base=KBS01" TargetMode="External"/><Relationship Id="rId1098" Type="http://schemas.openxmlformats.org/officeDocument/2006/relationships/hyperlink" Target="http://libris.kb.se/bib/2177063" TargetMode="External"/><Relationship Id="rId1319" Type="http://schemas.openxmlformats.org/officeDocument/2006/relationships/hyperlink" Target="http://libris.kb.se/bib/1598834" TargetMode="External"/><Relationship Id="rId1526" Type="http://schemas.openxmlformats.org/officeDocument/2006/relationships/hyperlink" Target="http://libris.kb.se/bib/2247833" TargetMode="External"/><Relationship Id="rId25" Type="http://schemas.openxmlformats.org/officeDocument/2006/relationships/hyperlink" Target="http://www.vetenskapssocieteten.lu.se/seriessearch.php?seriesname=1" TargetMode="External"/><Relationship Id="rId328" Type="http://schemas.openxmlformats.org/officeDocument/2006/relationships/hyperlink" Target="http://libris.kb.se/bib/560933" TargetMode="External"/><Relationship Id="rId535" Type="http://schemas.openxmlformats.org/officeDocument/2006/relationships/hyperlink" Target="http://libris.kb.se/bib/3045066" TargetMode="External"/><Relationship Id="rId742" Type="http://schemas.openxmlformats.org/officeDocument/2006/relationships/hyperlink" Target="http://sv.wikipedia.org/wiki/Allan_Arvastson" TargetMode="External"/><Relationship Id="rId1165" Type="http://schemas.openxmlformats.org/officeDocument/2006/relationships/hyperlink" Target="http://tvistensmissionshus.se/fribaptisterna%20%26%20helge%20%C3%A5kesson.html" TargetMode="External"/><Relationship Id="rId1372" Type="http://schemas.openxmlformats.org/officeDocument/2006/relationships/hyperlink" Target="http://libris.kb.se/bib/1982977" TargetMode="External"/><Relationship Id="rId174" Type="http://schemas.openxmlformats.org/officeDocument/2006/relationships/hyperlink" Target="http://libris.kb.se/bib/2830013" TargetMode="External"/><Relationship Id="rId381" Type="http://schemas.openxmlformats.org/officeDocument/2006/relationships/hyperlink" Target="http://libris.kb.se/bib/1643918" TargetMode="External"/><Relationship Id="rId602" Type="http://schemas.openxmlformats.org/officeDocument/2006/relationships/hyperlink" Target="http://sv.wikipedia.org/wiki/Helgelsef%C3%B6rbundet" TargetMode="External"/><Relationship Id="rId1025" Type="http://schemas.openxmlformats.org/officeDocument/2006/relationships/hyperlink" Target="http://sv.wikipedia.org/wiki/Bernhard_Wadstr%F6m" TargetMode="External"/><Relationship Id="rId1232" Type="http://schemas.openxmlformats.org/officeDocument/2006/relationships/hyperlink" Target="http://libris.kb.se/bib/9957633" TargetMode="External"/><Relationship Id="rId1677" Type="http://schemas.openxmlformats.org/officeDocument/2006/relationships/hyperlink" Target="http://rara.ub.umu.se/bookview/BookViewServlet/ipac/admin/BookViewLoader.jsp?method=getIpacBook&amp;BookId=266" TargetMode="External"/><Relationship Id="rId241" Type="http://schemas.openxmlformats.org/officeDocument/2006/relationships/hyperlink" Target="http://libris.kb.se/bib/3259442" TargetMode="External"/><Relationship Id="rId479" Type="http://schemas.openxmlformats.org/officeDocument/2006/relationships/hyperlink" Target="http://www.kyrkomusik.se/" TargetMode="External"/><Relationship Id="rId686" Type="http://schemas.openxmlformats.org/officeDocument/2006/relationships/hyperlink" Target="http://sv.wikipedia.org/wiki/Hj%E4rtes%E5nger_1895" TargetMode="External"/><Relationship Id="rId893" Type="http://schemas.openxmlformats.org/officeDocument/2006/relationships/hyperlink" Target="http://sv.wikipedia.org/wiki/Psalm_och_S%E5ng" TargetMode="External"/><Relationship Id="rId907" Type="http://schemas.openxmlformats.org/officeDocument/2006/relationships/hyperlink" Target="http://sv.wikipedia.org/wiki/Pilgrimsharpan" TargetMode="External"/><Relationship Id="rId1537" Type="http://schemas.openxmlformats.org/officeDocument/2006/relationships/hyperlink" Target="http://libris.kb.se/bib/14751577" TargetMode="External"/><Relationship Id="rId36" Type="http://schemas.openxmlformats.org/officeDocument/2006/relationships/hyperlink" Target="http://libris.kb.se/bib/3109743" TargetMode="External"/><Relationship Id="rId339" Type="http://schemas.openxmlformats.org/officeDocument/2006/relationships/hyperlink" Target="http://libris.kb.se/bib/2829655" TargetMode="External"/><Relationship Id="rId546" Type="http://schemas.openxmlformats.org/officeDocument/2006/relationships/hyperlink" Target="http://libris.kb.se/bib/2977796" TargetMode="External"/><Relationship Id="rId753" Type="http://schemas.openxmlformats.org/officeDocument/2006/relationships/hyperlink" Target="http://en.wikipedia.org/wiki/Frederick_Brotherton_Meyer" TargetMode="External"/><Relationship Id="rId1176" Type="http://schemas.openxmlformats.org/officeDocument/2006/relationships/hyperlink" Target="http://www.gospelcenter.se/shop/catalog/product_info.php?products_id=16708&amp;osCsid=0qofidtfe7b83q1rb4bt8khjk6" TargetMode="External"/><Relationship Id="rId1383" Type="http://schemas.openxmlformats.org/officeDocument/2006/relationships/hyperlink" Target="http://libris.kb.se/bib/2733134" TargetMode="External"/><Relationship Id="rId1604" Type="http://schemas.openxmlformats.org/officeDocument/2006/relationships/hyperlink" Target="http://libris.kb.se/bib/7238684" TargetMode="External"/><Relationship Id="rId101" Type="http://schemas.openxmlformats.org/officeDocument/2006/relationships/hyperlink" Target="http://libris.kb.se/bib/1421095" TargetMode="External"/><Relationship Id="rId185" Type="http://schemas.openxmlformats.org/officeDocument/2006/relationships/hyperlink" Target="http://libris.kb.se/bib/2767847" TargetMode="External"/><Relationship Id="rId406" Type="http://schemas.openxmlformats.org/officeDocument/2006/relationships/hyperlink" Target="http://libris.kb.se/bib/1728817" TargetMode="External"/><Relationship Id="rId960" Type="http://schemas.openxmlformats.org/officeDocument/2006/relationships/hyperlink" Target="http://www.google.se/search?hl=sv&amp;tbo=p&amp;tbm=bks&amp;q=inauthor:%22Hans+Bernski%C3%B6ld%22" TargetMode="External"/><Relationship Id="rId1036" Type="http://schemas.openxmlformats.org/officeDocument/2006/relationships/hyperlink" Target="http://libris.kb.se/bib/2364750?vw=short" TargetMode="External"/><Relationship Id="rId1243" Type="http://schemas.openxmlformats.org/officeDocument/2006/relationships/hyperlink" Target="http://runeberg.org/egn/" TargetMode="External"/><Relationship Id="rId1590" Type="http://schemas.openxmlformats.org/officeDocument/2006/relationships/hyperlink" Target="http://libris.kb.se/bib/3109625" TargetMode="External"/><Relationship Id="rId392" Type="http://schemas.openxmlformats.org/officeDocument/2006/relationships/hyperlink" Target="http://libris.kb.se/bib/2568008" TargetMode="External"/><Relationship Id="rId613" Type="http://schemas.openxmlformats.org/officeDocument/2006/relationships/hyperlink" Target="http://sv.wikipedia.org/wiki/Edvard_Evers" TargetMode="External"/><Relationship Id="rId697" Type="http://schemas.openxmlformats.org/officeDocument/2006/relationships/hyperlink" Target="http://sv.wikipedia.org/wiki/Fribaptistsamfundet" TargetMode="External"/><Relationship Id="rId820" Type="http://schemas.openxmlformats.org/officeDocument/2006/relationships/hyperlink" Target="http://sv.wikipedia.org/wiki/Henric_Schartau" TargetMode="External"/><Relationship Id="rId918" Type="http://schemas.openxmlformats.org/officeDocument/2006/relationships/hyperlink" Target="http://sv.wikipedia.org/wiki/F%F6rbundstoner_1911" TargetMode="External"/><Relationship Id="rId1450" Type="http://schemas.openxmlformats.org/officeDocument/2006/relationships/hyperlink" Target="http://libris.kb.se/bib/3190929" TargetMode="External"/><Relationship Id="rId1548" Type="http://schemas.openxmlformats.org/officeDocument/2006/relationships/hyperlink" Target="http://libris.kb.se/bib/3045066" TargetMode="External"/><Relationship Id="rId252" Type="http://schemas.openxmlformats.org/officeDocument/2006/relationships/hyperlink" Target="http://libris.kb.se/bib/7852255" TargetMode="External"/><Relationship Id="rId1103" Type="http://schemas.openxmlformats.org/officeDocument/2006/relationships/hyperlink" Target="http://www.kb.se/soka/kataloger/regina?func=find-b&amp;request=003062637&amp;find_code=SYS&amp;local_base=KBS01" TargetMode="External"/><Relationship Id="rId1187" Type="http://schemas.openxmlformats.org/officeDocument/2006/relationships/hyperlink" Target="http://libris.kb.se/bib/2142890" TargetMode="External"/><Relationship Id="rId1310" Type="http://schemas.openxmlformats.org/officeDocument/2006/relationships/hyperlink" Target="http://libris.kb.se/bib/1330399" TargetMode="External"/><Relationship Id="rId1408" Type="http://schemas.openxmlformats.org/officeDocument/2006/relationships/hyperlink" Target="http://libris.kb.se/bib/1586288" TargetMode="External"/><Relationship Id="rId47" Type="http://schemas.openxmlformats.org/officeDocument/2006/relationships/hyperlink" Target="http://libris.kb.se/bib/1353646" TargetMode="External"/><Relationship Id="rId112" Type="http://schemas.openxmlformats.org/officeDocument/2006/relationships/hyperlink" Target="http://libris.kb.se/bib/1482876" TargetMode="External"/><Relationship Id="rId557" Type="http://schemas.openxmlformats.org/officeDocument/2006/relationships/hyperlink" Target="http://sv.wikipedia.org/wiki/Pilgrimss%E5nger" TargetMode="External"/><Relationship Id="rId764" Type="http://schemas.openxmlformats.org/officeDocument/2006/relationships/hyperlink" Target="http://sv.wikipedia.org/wiki/Johan_Olof_Wallin" TargetMode="External"/><Relationship Id="rId971" Type="http://schemas.openxmlformats.org/officeDocument/2006/relationships/hyperlink" Target="http://sv.wikipedia.org/wiki/&#214;rebromissionen" TargetMode="External"/><Relationship Id="rId1394" Type="http://schemas.openxmlformats.org/officeDocument/2006/relationships/hyperlink" Target="http://libris.kb.se/bib/9143524" TargetMode="External"/><Relationship Id="rId1615" Type="http://schemas.openxmlformats.org/officeDocument/2006/relationships/hyperlink" Target="http://libris.kb.se/bib/1846377" TargetMode="External"/><Relationship Id="rId196" Type="http://schemas.openxmlformats.org/officeDocument/2006/relationships/hyperlink" Target="http://libris.kb.se/bib/2109235" TargetMode="External"/><Relationship Id="rId417" Type="http://schemas.openxmlformats.org/officeDocument/2006/relationships/hyperlink" Target="http://libris.kb.se/bib/1387580" TargetMode="External"/><Relationship Id="rId624" Type="http://schemas.openxmlformats.org/officeDocument/2006/relationships/hyperlink" Target="http://www.slef.fi/" TargetMode="External"/><Relationship Id="rId831" Type="http://schemas.openxmlformats.org/officeDocument/2006/relationships/hyperlink" Target="http://sv.wikipedia.org/wiki/Filip_Fredrik_Hiller" TargetMode="External"/><Relationship Id="rId1047" Type="http://schemas.openxmlformats.org/officeDocument/2006/relationships/hyperlink" Target="http://libris.kb.se/bib/2431038" TargetMode="External"/><Relationship Id="rId1254" Type="http://schemas.openxmlformats.org/officeDocument/2006/relationships/hyperlink" Target="http://ordnet.dk/ods/ordbog?query=fryder%C3%A5b" TargetMode="External"/><Relationship Id="rId1461" Type="http://schemas.openxmlformats.org/officeDocument/2006/relationships/hyperlink" Target="http://libris.kb.se/bib/9628120" TargetMode="External"/><Relationship Id="rId263" Type="http://schemas.openxmlformats.org/officeDocument/2006/relationships/hyperlink" Target="http://libris.kb.se/bib/1625020" TargetMode="External"/><Relationship Id="rId470" Type="http://schemas.openxmlformats.org/officeDocument/2006/relationships/hyperlink" Target="http://home3.swipnet.se/~w-38951/otto1.htm" TargetMode="External"/><Relationship Id="rId929" Type="http://schemas.openxmlformats.org/officeDocument/2006/relationships/hyperlink" Target="http://sv.wikipedia.org/wiki/Anders_Frostenson" TargetMode="External"/><Relationship Id="rId1114" Type="http://schemas.openxmlformats.org/officeDocument/2006/relationships/hyperlink" Target="http://libris.kb.se/bib/3258924" TargetMode="External"/><Relationship Id="rId1321" Type="http://schemas.openxmlformats.org/officeDocument/2006/relationships/hyperlink" Target="http://sv.wikipedia.org/wiki/Fredrik_Engelke" TargetMode="External"/><Relationship Id="rId1559" Type="http://schemas.openxmlformats.org/officeDocument/2006/relationships/hyperlink" Target="http://libris.kb.se/bib/2424790" TargetMode="External"/><Relationship Id="rId58" Type="http://schemas.openxmlformats.org/officeDocument/2006/relationships/hyperlink" Target="http://libris.kb.se/bib/1375871" TargetMode="External"/><Relationship Id="rId123" Type="http://schemas.openxmlformats.org/officeDocument/2006/relationships/hyperlink" Target="http://libris.kb.se/bib/1924033" TargetMode="External"/><Relationship Id="rId330" Type="http://schemas.openxmlformats.org/officeDocument/2006/relationships/hyperlink" Target="http://libris.kb.se/bib/7765473" TargetMode="External"/><Relationship Id="rId568" Type="http://schemas.openxmlformats.org/officeDocument/2006/relationships/hyperlink" Target="http://sv.wikipedia.org/wiki/Oscar%20L&#246;vgren%20(hymnolog)" TargetMode="External"/><Relationship Id="rId775" Type="http://schemas.openxmlformats.org/officeDocument/2006/relationships/hyperlink" Target="http://sv.wikipedia.org/wiki/Oscar%20L&#246;vgren%20(hymnolog)" TargetMode="External"/><Relationship Id="rId982" Type="http://schemas.openxmlformats.org/officeDocument/2006/relationships/hyperlink" Target="http://libris.kb.se/bib/3259433" TargetMode="External"/><Relationship Id="rId1198" Type="http://schemas.openxmlformats.org/officeDocument/2006/relationships/hyperlink" Target="http://libris.kb.se/bib/2431630" TargetMode="External"/><Relationship Id="rId1419" Type="http://schemas.openxmlformats.org/officeDocument/2006/relationships/hyperlink" Target="http://libris.kb.se/bib/7411533" TargetMode="External"/><Relationship Id="rId1626" Type="http://schemas.openxmlformats.org/officeDocument/2006/relationships/hyperlink" Target="http://libris.kb.se/bib/7765469" TargetMode="External"/><Relationship Id="rId428" Type="http://schemas.openxmlformats.org/officeDocument/2006/relationships/hyperlink" Target="http://libris.kb.se/bib/1482968" TargetMode="External"/><Relationship Id="rId635" Type="http://schemas.openxmlformats.org/officeDocument/2006/relationships/hyperlink" Target="http://sv.wikipedia.org/wiki/Jo%C3%ABl_Blomqvist" TargetMode="External"/><Relationship Id="rId842" Type="http://schemas.openxmlformats.org/officeDocument/2006/relationships/hyperlink" Target="http://sv.wikipedia.org/wiki/Sions_Nya_S%E5nger" TargetMode="External"/><Relationship Id="rId1058" Type="http://schemas.openxmlformats.org/officeDocument/2006/relationships/hyperlink" Target="http://libris.kb.se/bib/1845169" TargetMode="External"/><Relationship Id="rId1265" Type="http://schemas.openxmlformats.org/officeDocument/2006/relationships/hyperlink" Target="https://sv.wikipedia.org/wiki/Turturdufvans_r%C3%B6st" TargetMode="External"/><Relationship Id="rId1472" Type="http://schemas.openxmlformats.org/officeDocument/2006/relationships/hyperlink" Target="http://libris.kb.se/bib/1620847" TargetMode="External"/><Relationship Id="rId274" Type="http://schemas.openxmlformats.org/officeDocument/2006/relationships/hyperlink" Target="http://libris.kb.se/bib/2977801" TargetMode="External"/><Relationship Id="rId481" Type="http://schemas.openxmlformats.org/officeDocument/2006/relationships/hyperlink" Target="http://verbum.gotlandica.se/main.asp?categoryID=409&amp;PageType=1500&amp;currentPage=1" TargetMode="External"/><Relationship Id="rId702" Type="http://schemas.openxmlformats.org/officeDocument/2006/relationships/hyperlink" Target="http://sv.wikipedia.org/wiki/Sankeys_s%C3%A5nger" TargetMode="External"/><Relationship Id="rId1125" Type="http://schemas.openxmlformats.org/officeDocument/2006/relationships/hyperlink" Target="http://www.osta.ee/" TargetMode="External"/><Relationship Id="rId1332" Type="http://schemas.openxmlformats.org/officeDocument/2006/relationships/hyperlink" Target="http://libris.kb.se/bib/1600216" TargetMode="External"/><Relationship Id="rId69" Type="http://schemas.openxmlformats.org/officeDocument/2006/relationships/hyperlink" Target="http://libris.kb.se/bib/9709785" TargetMode="External"/><Relationship Id="rId134" Type="http://schemas.openxmlformats.org/officeDocument/2006/relationships/hyperlink" Target="http://libris.kb.se/bib/1600773" TargetMode="External"/><Relationship Id="rId579" Type="http://schemas.openxmlformats.org/officeDocument/2006/relationships/hyperlink" Target="http://sv.wikipedia.org/wiki/Svenska_Missionsf&#246;rbundets_s&#229;ngbok_1920" TargetMode="External"/><Relationship Id="rId786" Type="http://schemas.openxmlformats.org/officeDocument/2006/relationships/hyperlink" Target="http://lanopac.lingonline.jonkoping.se/sv/opac/visa_visa.asp?bokid=0000093017&amp;host_nr=1" TargetMode="External"/><Relationship Id="rId993" Type="http://schemas.openxmlformats.org/officeDocument/2006/relationships/hyperlink" Target="http://libris.kb.se/bib/3292000" TargetMode="External"/><Relationship Id="rId1637" Type="http://schemas.openxmlformats.org/officeDocument/2006/relationships/hyperlink" Target="http://libris.kb.se/bib/7411098" TargetMode="External"/><Relationship Id="rId341" Type="http://schemas.openxmlformats.org/officeDocument/2006/relationships/hyperlink" Target="http://libris.kb.se/bib/1340590" TargetMode="External"/><Relationship Id="rId439" Type="http://schemas.openxmlformats.org/officeDocument/2006/relationships/hyperlink" Target="http://libris.kb.se/bib/7667553?vw=short" TargetMode="External"/><Relationship Id="rId646" Type="http://schemas.openxmlformats.org/officeDocument/2006/relationships/hyperlink" Target="http://sv.wikipedia.org/wiki/Eric_Mauritz_Bergquist" TargetMode="External"/><Relationship Id="rId1069" Type="http://schemas.openxmlformats.org/officeDocument/2006/relationships/hyperlink" Target="http://libris.kb.se/bib/1644246" TargetMode="External"/><Relationship Id="rId1276" Type="http://schemas.openxmlformats.org/officeDocument/2006/relationships/hyperlink" Target="http://libris.kb.se/bib/1622694" TargetMode="External"/><Relationship Id="rId1483" Type="http://schemas.openxmlformats.org/officeDocument/2006/relationships/hyperlink" Target="http://libris.kb.se/bib/10417622" TargetMode="External"/><Relationship Id="rId201" Type="http://schemas.openxmlformats.org/officeDocument/2006/relationships/hyperlink" Target="http://libris.kb.se/bib/1533548" TargetMode="External"/><Relationship Id="rId285" Type="http://schemas.openxmlformats.org/officeDocument/2006/relationships/hyperlink" Target="http://libris.kb.se/bib/10908865" TargetMode="External"/><Relationship Id="rId506" Type="http://schemas.openxmlformats.org/officeDocument/2006/relationships/hyperlink" Target="http://sv.wikipedia.org/wiki/Konventikelplakatet" TargetMode="External"/><Relationship Id="rId853" Type="http://schemas.openxmlformats.org/officeDocument/2006/relationships/hyperlink" Target="http://sv.wikipedia.org/wiki/Segertoner_1960" TargetMode="External"/><Relationship Id="rId1136" Type="http://schemas.openxmlformats.org/officeDocument/2006/relationships/hyperlink" Target="http://www.strandhem.nu/verksamhet/bokhandel-och-antikvariat/" TargetMode="External"/><Relationship Id="rId492" Type="http://schemas.openxmlformats.org/officeDocument/2006/relationships/hyperlink" Target="http://www.bpv.se/smk.html" TargetMode="External"/><Relationship Id="rId713" Type="http://schemas.openxmlformats.org/officeDocument/2006/relationships/hyperlink" Target="http://sv.wikipedia.org/wiki/Emil_Gustafson_(Helgelsef%C3%B6rbundet)" TargetMode="External"/><Relationship Id="rId797" Type="http://schemas.openxmlformats.org/officeDocument/2006/relationships/hyperlink" Target="http://runeberg.org/julfrid/1899/0010.html" TargetMode="External"/><Relationship Id="rId920" Type="http://schemas.openxmlformats.org/officeDocument/2006/relationships/hyperlink" Target="http://sv.wikipedia.org/wiki/S%E5ngboken" TargetMode="External"/><Relationship Id="rId1343" Type="http://schemas.openxmlformats.org/officeDocument/2006/relationships/hyperlink" Target="http://libris.kb.se/bib/1394581" TargetMode="External"/><Relationship Id="rId1550" Type="http://schemas.openxmlformats.org/officeDocument/2006/relationships/hyperlink" Target="http://libris.kb.se/bib/2229617" TargetMode="External"/><Relationship Id="rId1648" Type="http://schemas.openxmlformats.org/officeDocument/2006/relationships/hyperlink" Target="http://libris.kb.se/bib/2310418" TargetMode="External"/><Relationship Id="rId145" Type="http://schemas.openxmlformats.org/officeDocument/2006/relationships/hyperlink" Target="http://libris.kb.se/bib/1596532" TargetMode="External"/><Relationship Id="rId352" Type="http://schemas.openxmlformats.org/officeDocument/2006/relationships/hyperlink" Target="http://libris.kb.se/bib/1624831" TargetMode="External"/><Relationship Id="rId1203" Type="http://schemas.openxmlformats.org/officeDocument/2006/relationships/hyperlink" Target="http://libris.kb.se/bib/503454" TargetMode="External"/><Relationship Id="rId1287" Type="http://schemas.openxmlformats.org/officeDocument/2006/relationships/hyperlink" Target="http://sv.wikipedia.org/wiki/Fribaptistsamfundet" TargetMode="External"/><Relationship Id="rId1410" Type="http://schemas.openxmlformats.org/officeDocument/2006/relationships/hyperlink" Target="http://libris.kb.se/bib/867377" TargetMode="External"/><Relationship Id="rId1508" Type="http://schemas.openxmlformats.org/officeDocument/2006/relationships/hyperlink" Target="http://libris.kb.se/bib/1597572" TargetMode="External"/><Relationship Id="rId212" Type="http://schemas.openxmlformats.org/officeDocument/2006/relationships/hyperlink" Target="http://libris.kb.se/bib/1659454" TargetMode="External"/><Relationship Id="rId657" Type="http://schemas.openxmlformats.org/officeDocument/2006/relationships/hyperlink" Target="http://sv.wikipedia.org/wiki/Andliga%20s&#229;nger" TargetMode="External"/><Relationship Id="rId864" Type="http://schemas.openxmlformats.org/officeDocument/2006/relationships/hyperlink" Target="http://sv.wikipedia.org/wiki/Samuel_%C3%96dmann" TargetMode="External"/><Relationship Id="rId1494" Type="http://schemas.openxmlformats.org/officeDocument/2006/relationships/hyperlink" Target="http://libris.kb.se/bib/3291549" TargetMode="External"/><Relationship Id="rId296" Type="http://schemas.openxmlformats.org/officeDocument/2006/relationships/hyperlink" Target="http://libris.kb.se/bib/10213093" TargetMode="External"/><Relationship Id="rId517" Type="http://schemas.openxmlformats.org/officeDocument/2006/relationships/hyperlink" Target="http://www.desjungandestenarna.se/" TargetMode="External"/><Relationship Id="rId724" Type="http://schemas.openxmlformats.org/officeDocument/2006/relationships/hyperlink" Target="http://libris.kb.se/bib/1585401" TargetMode="External"/><Relationship Id="rId931" Type="http://schemas.openxmlformats.org/officeDocument/2006/relationships/hyperlink" Target="http://sv.wikipedia.org/wiki/Olle_Nivenius" TargetMode="External"/><Relationship Id="rId1147" Type="http://schemas.openxmlformats.org/officeDocument/2006/relationships/hyperlink" Target="http://riseberga.dinstudio.se/text1_201.html" TargetMode="External"/><Relationship Id="rId1354" Type="http://schemas.openxmlformats.org/officeDocument/2006/relationships/hyperlink" Target="http://libris.kb.se/bib/2688651" TargetMode="External"/><Relationship Id="rId1561" Type="http://schemas.openxmlformats.org/officeDocument/2006/relationships/hyperlink" Target="http://libris.kb.se/bib/2096650" TargetMode="External"/><Relationship Id="rId60" Type="http://schemas.openxmlformats.org/officeDocument/2006/relationships/hyperlink" Target="http://libris.kb.se/bib/7238686" TargetMode="External"/><Relationship Id="rId156" Type="http://schemas.openxmlformats.org/officeDocument/2006/relationships/hyperlink" Target="http://libris.kb.se/bib/1347994" TargetMode="External"/><Relationship Id="rId363" Type="http://schemas.openxmlformats.org/officeDocument/2006/relationships/hyperlink" Target="http://libris.kb.se/bib/1653229" TargetMode="External"/><Relationship Id="rId570" Type="http://schemas.openxmlformats.org/officeDocument/2006/relationships/hyperlink" Target="http://sv.wikipedia.org/wiki/Tore_Zetterholm" TargetMode="External"/><Relationship Id="rId1007" Type="http://schemas.openxmlformats.org/officeDocument/2006/relationships/hyperlink" Target="http://www.ifknora.com/ake_pannbenet.htm" TargetMode="External"/><Relationship Id="rId1214" Type="http://schemas.openxmlformats.org/officeDocument/2006/relationships/hyperlink" Target="http://libris.kb.se/bib/13428088" TargetMode="External"/><Relationship Id="rId1421" Type="http://schemas.openxmlformats.org/officeDocument/2006/relationships/hyperlink" Target="http://libris.kb.se/bib/18782509" TargetMode="External"/><Relationship Id="rId1659" Type="http://schemas.openxmlformats.org/officeDocument/2006/relationships/hyperlink" Target="http://sv.wikipedia.org/wiki/Mose_och_lambsens_wisor" TargetMode="External"/><Relationship Id="rId223" Type="http://schemas.openxmlformats.org/officeDocument/2006/relationships/hyperlink" Target="http://libris.kb.se/bib/1350995" TargetMode="External"/><Relationship Id="rId430" Type="http://schemas.openxmlformats.org/officeDocument/2006/relationships/hyperlink" Target="http://libris.kb.se/bib/3127571" TargetMode="External"/><Relationship Id="rId668" Type="http://schemas.openxmlformats.org/officeDocument/2006/relationships/hyperlink" Target="http://sv.wikipedia.org/wiki/Natanael_Beskow" TargetMode="External"/><Relationship Id="rId875" Type="http://schemas.openxmlformats.org/officeDocument/2006/relationships/hyperlink" Target="http://regina.kb.se/F/?func=find-b&amp;request=001743135&amp;find_code=SYS&amp;local_base=KBS01" TargetMode="External"/><Relationship Id="rId1060" Type="http://schemas.openxmlformats.org/officeDocument/2006/relationships/hyperlink" Target="http://libris.kb.se/bib/9470062" TargetMode="External"/><Relationship Id="rId1298" Type="http://schemas.openxmlformats.org/officeDocument/2006/relationships/hyperlink" Target="http://libris.kb.se/bib/1585410" TargetMode="External"/><Relationship Id="rId1519" Type="http://schemas.openxmlformats.org/officeDocument/2006/relationships/hyperlink" Target="http://libris.kb.se/bib/1380749" TargetMode="External"/><Relationship Id="rId18" Type="http://schemas.openxmlformats.org/officeDocument/2006/relationships/hyperlink" Target="http://www.ifknora.com/ake_pannbenet.htm" TargetMode="External"/><Relationship Id="rId528" Type="http://schemas.openxmlformats.org/officeDocument/2006/relationships/hyperlink" Target="http://psalmboken.blogspot.se/" TargetMode="External"/><Relationship Id="rId735" Type="http://schemas.openxmlformats.org/officeDocument/2006/relationships/hyperlink" Target="http://sv.wikipedia.org/wiki/Paul_Peter_Waldenstr%C3%B6m" TargetMode="External"/><Relationship Id="rId942" Type="http://schemas.openxmlformats.org/officeDocument/2006/relationships/hyperlink" Target="http://sv.wikipedia.org/wiki/Otto_Olsson" TargetMode="External"/><Relationship Id="rId1158" Type="http://schemas.openxmlformats.org/officeDocument/2006/relationships/hyperlink" Target="http://sv.wikipedia.org/wiki/Sionstoner_1935" TargetMode="External"/><Relationship Id="rId1365" Type="http://schemas.openxmlformats.org/officeDocument/2006/relationships/hyperlink" Target="http://libris.kb.se/bib/2431687" TargetMode="External"/><Relationship Id="rId1572" Type="http://schemas.openxmlformats.org/officeDocument/2006/relationships/hyperlink" Target="http://libris.kb.se/bib/879268" TargetMode="External"/><Relationship Id="rId167" Type="http://schemas.openxmlformats.org/officeDocument/2006/relationships/hyperlink" Target="http://libris.kb.se/bib/1481789" TargetMode="External"/><Relationship Id="rId374" Type="http://schemas.openxmlformats.org/officeDocument/2006/relationships/hyperlink" Target="http://libris.kb.se/bib/1928474" TargetMode="External"/><Relationship Id="rId581" Type="http://schemas.openxmlformats.org/officeDocument/2006/relationships/hyperlink" Target="http://sv.wikipedia.org/wiki/Erik_Nystr%C3%B6m" TargetMode="External"/><Relationship Id="rId1018" Type="http://schemas.openxmlformats.org/officeDocument/2006/relationships/hyperlink" Target="http://libris.kb.se/bib/10417622" TargetMode="External"/><Relationship Id="rId1225" Type="http://schemas.openxmlformats.org/officeDocument/2006/relationships/hyperlink" Target="http://libris.kb.se/bib/3310863" TargetMode="External"/><Relationship Id="rId1432" Type="http://schemas.openxmlformats.org/officeDocument/2006/relationships/hyperlink" Target="http://libris.kb.se/bib/1659464" TargetMode="External"/><Relationship Id="rId71" Type="http://schemas.openxmlformats.org/officeDocument/2006/relationships/hyperlink" Target="http://libris.kb.se/bib/7599112" TargetMode="External"/><Relationship Id="rId234" Type="http://schemas.openxmlformats.org/officeDocument/2006/relationships/hyperlink" Target="http://libris.kb.se/bib/3148720" TargetMode="External"/><Relationship Id="rId679" Type="http://schemas.openxmlformats.org/officeDocument/2006/relationships/hyperlink" Target="http://sv.wikipedia.org/wiki/Ida_Granqvist" TargetMode="External"/><Relationship Id="rId802" Type="http://schemas.openxmlformats.org/officeDocument/2006/relationships/hyperlink" Target="http://sv.wikipedia.org/wiki/Elis_Malmestr&#246;m" TargetMode="External"/><Relationship Id="rId886" Type="http://schemas.openxmlformats.org/officeDocument/2006/relationships/hyperlink" Target="http://sv.wikipedia.org/wiki/Sjundedagsadventisterna" TargetMode="External"/><Relationship Id="rId2" Type="http://schemas.openxmlformats.org/officeDocument/2006/relationships/hyperlink" Target="http://www.gammelbo.se/Psalm/Ruben.htm" TargetMode="External"/><Relationship Id="rId29" Type="http://schemas.openxmlformats.org/officeDocument/2006/relationships/hyperlink" Target="http://www.hendricksonorgan.com/" TargetMode="External"/><Relationship Id="rId441" Type="http://schemas.openxmlformats.org/officeDocument/2006/relationships/hyperlink" Target="http://libris.kb.se/bib/3312614" TargetMode="External"/><Relationship Id="rId539" Type="http://schemas.openxmlformats.org/officeDocument/2006/relationships/hyperlink" Target="http://libris.kb.se/bib/2208083" TargetMode="External"/><Relationship Id="rId746" Type="http://schemas.openxmlformats.org/officeDocument/2006/relationships/hyperlink" Target="http://libris.kb.se/bib/7414838" TargetMode="External"/><Relationship Id="rId1071" Type="http://schemas.openxmlformats.org/officeDocument/2006/relationships/hyperlink" Target="http://sv.wikipedia.org/wiki/Emil_Liedgren" TargetMode="External"/><Relationship Id="rId1169" Type="http://schemas.openxmlformats.org/officeDocument/2006/relationships/hyperlink" Target="http://libris.kb.se/bib/1455315" TargetMode="External"/><Relationship Id="rId1376" Type="http://schemas.openxmlformats.org/officeDocument/2006/relationships/hyperlink" Target="http://libris.kb.se/bib/11854342" TargetMode="External"/><Relationship Id="rId1583" Type="http://schemas.openxmlformats.org/officeDocument/2006/relationships/hyperlink" Target="http://libris.kb.se/bib/9422019" TargetMode="External"/><Relationship Id="rId178" Type="http://schemas.openxmlformats.org/officeDocument/2006/relationships/hyperlink" Target="http://libris.kb.se/bib/1650796" TargetMode="External"/><Relationship Id="rId301" Type="http://schemas.openxmlformats.org/officeDocument/2006/relationships/hyperlink" Target="http://libris.kb.se/bib/8371969" TargetMode="External"/><Relationship Id="rId953" Type="http://schemas.openxmlformats.org/officeDocument/2006/relationships/hyperlink" Target="http://sv.wikipedia.org/wiki/Nya_Stridss&#229;nger" TargetMode="External"/><Relationship Id="rId1029" Type="http://schemas.openxmlformats.org/officeDocument/2006/relationships/hyperlink" Target="http://sv.wikipedia.org/wiki/Bernhard_Wadstr%F6m" TargetMode="External"/><Relationship Id="rId1236" Type="http://schemas.openxmlformats.org/officeDocument/2006/relationships/hyperlink" Target="http://libris.kb.se/bib/787654" TargetMode="External"/><Relationship Id="rId82" Type="http://schemas.openxmlformats.org/officeDocument/2006/relationships/hyperlink" Target="http://libris.kb.se/bib/11296767" TargetMode="External"/><Relationship Id="rId385" Type="http://schemas.openxmlformats.org/officeDocument/2006/relationships/hyperlink" Target="http://libris.kb.se/bib/1912550" TargetMode="External"/><Relationship Id="rId592" Type="http://schemas.openxmlformats.org/officeDocument/2006/relationships/hyperlink" Target="http://sv.wikipedia.org/wiki/Einar_Ekberg" TargetMode="External"/><Relationship Id="rId606" Type="http://schemas.openxmlformats.org/officeDocument/2006/relationships/hyperlink" Target="http://sv.wikipedia.org/wiki/Johan_Olof_Wallin" TargetMode="External"/><Relationship Id="rId813" Type="http://schemas.openxmlformats.org/officeDocument/2006/relationships/hyperlink" Target="http://sv.wikipedia.org/wiki/Oscar%20L&#246;vgren%20(hymnolog)" TargetMode="External"/><Relationship Id="rId1443" Type="http://schemas.openxmlformats.org/officeDocument/2006/relationships/hyperlink" Target="https://sv.wikipedia.org/wiki/Anders_Nilsson_(predikant)" TargetMode="External"/><Relationship Id="rId1650" Type="http://schemas.openxmlformats.org/officeDocument/2006/relationships/hyperlink" Target="http://libris.kb.se/bib/2936344" TargetMode="External"/><Relationship Id="rId245" Type="http://schemas.openxmlformats.org/officeDocument/2006/relationships/hyperlink" Target="http://libris.kb.se/bib/1625988" TargetMode="External"/><Relationship Id="rId452" Type="http://schemas.openxmlformats.org/officeDocument/2006/relationships/hyperlink" Target="http://libris.kb.se/bib/1514400" TargetMode="External"/><Relationship Id="rId897" Type="http://schemas.openxmlformats.org/officeDocument/2006/relationships/hyperlink" Target="http://sv.wikipedia.org/wiki/Carl_Lundgren" TargetMode="External"/><Relationship Id="rId1082" Type="http://schemas.openxmlformats.org/officeDocument/2006/relationships/hyperlink" Target="http://libris.kb.se/bib/1455799" TargetMode="External"/><Relationship Id="rId1303" Type="http://schemas.openxmlformats.org/officeDocument/2006/relationships/hyperlink" Target="http://libris.kb.se/bib/1595553" TargetMode="External"/><Relationship Id="rId1510" Type="http://schemas.openxmlformats.org/officeDocument/2006/relationships/hyperlink" Target="http://libris.kb.se/bib/2706881" TargetMode="External"/><Relationship Id="rId105" Type="http://schemas.openxmlformats.org/officeDocument/2006/relationships/hyperlink" Target="http://libris.kb.se/bib/3146916" TargetMode="External"/><Relationship Id="rId312" Type="http://schemas.openxmlformats.org/officeDocument/2006/relationships/hyperlink" Target="http://libris.kb.se/bib/1954976" TargetMode="External"/><Relationship Id="rId757" Type="http://schemas.openxmlformats.org/officeDocument/2006/relationships/hyperlink" Target="http://www.missioncouncil.se/medlemmar/evangeliskabrodraforsamlingen.4.ec944110677af1e8380007219.html" TargetMode="External"/><Relationship Id="rId964" Type="http://schemas.openxmlformats.org/officeDocument/2006/relationships/hyperlink" Target="http://sv.wikipedia.org/wiki/Carl_Erik_S%C3%B6dling" TargetMode="External"/><Relationship Id="rId1387" Type="http://schemas.openxmlformats.org/officeDocument/2006/relationships/hyperlink" Target="http://libris.kb.se/bib/1372734" TargetMode="External"/><Relationship Id="rId1594" Type="http://schemas.openxmlformats.org/officeDocument/2006/relationships/hyperlink" Target="http://libris.kb.se/bib/1493258" TargetMode="External"/><Relationship Id="rId1608" Type="http://schemas.openxmlformats.org/officeDocument/2006/relationships/hyperlink" Target="http://libris.kb.se/bib/1333221" TargetMode="External"/><Relationship Id="rId93" Type="http://schemas.openxmlformats.org/officeDocument/2006/relationships/hyperlink" Target="http://libris.kb.se/bib/2916206" TargetMode="External"/><Relationship Id="rId189" Type="http://schemas.openxmlformats.org/officeDocument/2006/relationships/hyperlink" Target="http://libris.kb.se/bib/1412357" TargetMode="External"/><Relationship Id="rId396" Type="http://schemas.openxmlformats.org/officeDocument/2006/relationships/hyperlink" Target="http://libris.kb.se/bib/1365045" TargetMode="External"/><Relationship Id="rId617" Type="http://schemas.openxmlformats.org/officeDocument/2006/relationships/hyperlink" Target="http://sv.wikipedia.org/wiki/Samuel_Gabrielsson" TargetMode="External"/><Relationship Id="rId824" Type="http://schemas.openxmlformats.org/officeDocument/2006/relationships/hyperlink" Target="http://sv.wikipedia.org/wiki/Helgad_&#229;t_Herren" TargetMode="External"/><Relationship Id="rId1247" Type="http://schemas.openxmlformats.org/officeDocument/2006/relationships/hyperlink" Target="http://libris.kb.se/bib/1598480" TargetMode="External"/><Relationship Id="rId1454" Type="http://schemas.openxmlformats.org/officeDocument/2006/relationships/hyperlink" Target="http://libris.kb.se/bib/804099" TargetMode="External"/><Relationship Id="rId1661" Type="http://schemas.openxmlformats.org/officeDocument/2006/relationships/hyperlink" Target="https://sv.wikipedia.org/wiki/Psalm_och_S%C3%A5ng" TargetMode="External"/><Relationship Id="rId256" Type="http://schemas.openxmlformats.org/officeDocument/2006/relationships/hyperlink" Target="http://libris.kb.se/bib/544731" TargetMode="External"/><Relationship Id="rId463" Type="http://schemas.openxmlformats.org/officeDocument/2006/relationships/hyperlink" Target="http://www.gronbobetel.com/" TargetMode="External"/><Relationship Id="rId670" Type="http://schemas.openxmlformats.org/officeDocument/2006/relationships/hyperlink" Target="http://www.solace.miun.se/~blasta/herdamin/ostersund.pdf" TargetMode="External"/><Relationship Id="rId1093" Type="http://schemas.openxmlformats.org/officeDocument/2006/relationships/hyperlink" Target="http://bevarande.blogg.kb.se/2013/06/19/en-psalm-till-sillen-far-vi-lov-att-fresta/" TargetMode="External"/><Relationship Id="rId1107" Type="http://schemas.openxmlformats.org/officeDocument/2006/relationships/hyperlink" Target="http://libris.kb.se/bib/1583324" TargetMode="External"/><Relationship Id="rId1314" Type="http://schemas.openxmlformats.org/officeDocument/2006/relationships/hyperlink" Target="http://runeberg.org/linnstrom/2/0889.html" TargetMode="External"/><Relationship Id="rId1521" Type="http://schemas.openxmlformats.org/officeDocument/2006/relationships/hyperlink" Target="http://libris.kb.se/bib/3127571" TargetMode="External"/><Relationship Id="rId116" Type="http://schemas.openxmlformats.org/officeDocument/2006/relationships/hyperlink" Target="http://libris.kb.se/bib/1330133" TargetMode="External"/><Relationship Id="rId323" Type="http://schemas.openxmlformats.org/officeDocument/2006/relationships/hyperlink" Target="http://libris.kb.se/bib/537169" TargetMode="External"/><Relationship Id="rId530" Type="http://schemas.openxmlformats.org/officeDocument/2006/relationships/hyperlink" Target="http://libris.kb.se/bib/1598547" TargetMode="External"/><Relationship Id="rId768" Type="http://schemas.openxmlformats.org/officeDocument/2006/relationships/hyperlink" Target="http://sv.wikipedia.org/wiki/Jeanna_Oterdahl" TargetMode="External"/><Relationship Id="rId975" Type="http://schemas.openxmlformats.org/officeDocument/2006/relationships/hyperlink" Target="http://sv.wikipedia.org/wiki/Andliga%20s&#229;nger" TargetMode="External"/><Relationship Id="rId1160" Type="http://schemas.openxmlformats.org/officeDocument/2006/relationships/hyperlink" Target="http://libris.kb.se/bib/1386126" TargetMode="External"/><Relationship Id="rId1398" Type="http://schemas.openxmlformats.org/officeDocument/2006/relationships/hyperlink" Target="http://libris.kb.se/bib/2431689" TargetMode="External"/><Relationship Id="rId1619" Type="http://schemas.openxmlformats.org/officeDocument/2006/relationships/hyperlink" Target="http://libris.kb.se/bib/2437124" TargetMode="External"/><Relationship Id="rId20" Type="http://schemas.openxmlformats.org/officeDocument/2006/relationships/hyperlink" Target="http://www.ifknora.com/ake_pannbenet.htm" TargetMode="External"/><Relationship Id="rId628" Type="http://schemas.openxmlformats.org/officeDocument/2006/relationships/hyperlink" Target="http://sv.wikipedia.org/wiki/Musik_till_Fr%C3%A4lsningsarm%C3%A9ns_s%C3%A5ngbok_1907" TargetMode="External"/><Relationship Id="rId835" Type="http://schemas.openxmlformats.org/officeDocument/2006/relationships/hyperlink" Target="http://sv.wikipedia.org/wiki/Johan_Arndt" TargetMode="External"/><Relationship Id="rId1258" Type="http://schemas.openxmlformats.org/officeDocument/2006/relationships/hyperlink" Target="https://bibsys-almaprimo.hosted.exlibrisgroup.com/primo_library/libweb/action/display.do?tabs=requestTab&amp;ct=display&amp;fn=search&amp;doc=BIBSYS_ILS71511616940002201&amp;indx=3&amp;recIds=BIBSYS_ILS71511616940002201&amp;recIdxs=2&amp;elementId=2&amp;renderMode=poppedOut&amp;displayMode=" TargetMode="External"/><Relationship Id="rId1465" Type="http://schemas.openxmlformats.org/officeDocument/2006/relationships/hyperlink" Target="http://libris.kb.se/bib/1644381" TargetMode="External"/><Relationship Id="rId1672" Type="http://schemas.openxmlformats.org/officeDocument/2006/relationships/hyperlink" Target="http://libris.kb.se/bib/1349390" TargetMode="External"/><Relationship Id="rId267" Type="http://schemas.openxmlformats.org/officeDocument/2006/relationships/hyperlink" Target="http://libris.kb.se/bib/1427106" TargetMode="External"/><Relationship Id="rId474" Type="http://schemas.openxmlformats.org/officeDocument/2006/relationships/hyperlink" Target="http://www.specksrum.se/hemsocken/sproge/jakobsson.htm" TargetMode="External"/><Relationship Id="rId1020" Type="http://schemas.openxmlformats.org/officeDocument/2006/relationships/hyperlink" Target="http://sv.wikipedia.org/wiki/Bernhard_Wadstr%F6m" TargetMode="External"/><Relationship Id="rId1118" Type="http://schemas.openxmlformats.org/officeDocument/2006/relationships/hyperlink" Target="http://sv.wikipedia.org/wiki/Samlingstoner_1919" TargetMode="External"/><Relationship Id="rId1325" Type="http://schemas.openxmlformats.org/officeDocument/2006/relationships/hyperlink" Target="http://libris.kb.se/bib/11941801" TargetMode="External"/><Relationship Id="rId1532" Type="http://schemas.openxmlformats.org/officeDocument/2006/relationships/hyperlink" Target="http://libris.kb.se/bib/10023285" TargetMode="External"/><Relationship Id="rId127" Type="http://schemas.openxmlformats.org/officeDocument/2006/relationships/hyperlink" Target="http://libris.kb.se/bib/2706881" TargetMode="External"/><Relationship Id="rId681" Type="http://schemas.openxmlformats.org/officeDocument/2006/relationships/hyperlink" Target="http://sv.wikipedia.org/wiki/F%F6rbundss%E5nger" TargetMode="External"/><Relationship Id="rId779" Type="http://schemas.openxmlformats.org/officeDocument/2006/relationships/hyperlink" Target="http://sv.wikipedia.org/wiki/Emil_Liedgren" TargetMode="External"/><Relationship Id="rId902" Type="http://schemas.openxmlformats.org/officeDocument/2006/relationships/hyperlink" Target="http://sv.wikipedia.org/wiki/Nummer_785-868_i_Psalmer_och_S%E5nger" TargetMode="External"/><Relationship Id="rId986" Type="http://schemas.openxmlformats.org/officeDocument/2006/relationships/hyperlink" Target="http://www.psalmbok.se/" TargetMode="External"/><Relationship Id="rId31" Type="http://schemas.openxmlformats.org/officeDocument/2006/relationships/hyperlink" Target="http://www.hendricksonorgan.com/" TargetMode="External"/><Relationship Id="rId334" Type="http://schemas.openxmlformats.org/officeDocument/2006/relationships/hyperlink" Target="http://libris.kb.se/bib/3279746" TargetMode="External"/><Relationship Id="rId541" Type="http://schemas.openxmlformats.org/officeDocument/2006/relationships/hyperlink" Target="http://libris.kb.se/bib/9124127" TargetMode="External"/><Relationship Id="rId639" Type="http://schemas.openxmlformats.org/officeDocument/2006/relationships/hyperlink" Target="http://sv.wikipedia.org/wiki/Jo%C3%ABl_Blomqvist" TargetMode="External"/><Relationship Id="rId1171" Type="http://schemas.openxmlformats.org/officeDocument/2006/relationships/hyperlink" Target="http://libris.kb.se/bib/1657318" TargetMode="External"/><Relationship Id="rId1269" Type="http://schemas.openxmlformats.org/officeDocument/2006/relationships/hyperlink" Target="http://sv.wikipedia.org/wiki/Conrad_Adolf_Bj&#246;rkman" TargetMode="External"/><Relationship Id="rId1476" Type="http://schemas.openxmlformats.org/officeDocument/2006/relationships/hyperlink" Target="http://libris.kb.se/bib/2431085" TargetMode="External"/><Relationship Id="rId180" Type="http://schemas.openxmlformats.org/officeDocument/2006/relationships/hyperlink" Target="http://libris.kb.se/bib/1625533" TargetMode="External"/><Relationship Id="rId278" Type="http://schemas.openxmlformats.org/officeDocument/2006/relationships/hyperlink" Target="http://libris.kb.se/bib/1455799" TargetMode="External"/><Relationship Id="rId401" Type="http://schemas.openxmlformats.org/officeDocument/2006/relationships/hyperlink" Target="http://www.gospelcenter.se/shop/catalog/product_info.php?products_id=16708&amp;osCsid=0qofidtfe7b83q1rb4bt8khjk6" TargetMode="External"/><Relationship Id="rId846" Type="http://schemas.openxmlformats.org/officeDocument/2006/relationships/hyperlink" Target="http://www.gronbobetel.com/" TargetMode="External"/><Relationship Id="rId1031" Type="http://schemas.openxmlformats.org/officeDocument/2006/relationships/hyperlink" Target="http://sv.wikipedia.org/wiki/Bernhard_Wadstr%F6m" TargetMode="External"/><Relationship Id="rId1129" Type="http://schemas.openxmlformats.org/officeDocument/2006/relationships/hyperlink" Target="http://sv.wikipedia.org/wiki/Oscar_Ahnfelt" TargetMode="External"/><Relationship Id="rId1683" Type="http://schemas.openxmlformats.org/officeDocument/2006/relationships/hyperlink" Target="http://libris.kb.se/bib/1374898" TargetMode="External"/><Relationship Id="rId485" Type="http://schemas.openxmlformats.org/officeDocument/2006/relationships/hyperlink" Target="http://runeberg.org/grundtvig" TargetMode="External"/><Relationship Id="rId692" Type="http://schemas.openxmlformats.org/officeDocument/2006/relationships/hyperlink" Target="http://medlem.spray.se/filmoch78or/theeng.htm" TargetMode="External"/><Relationship Id="rId706" Type="http://schemas.openxmlformats.org/officeDocument/2006/relationships/hyperlink" Target="http://sv.wikipedia.org/wiki/Psalmisten" TargetMode="External"/><Relationship Id="rId913" Type="http://schemas.openxmlformats.org/officeDocument/2006/relationships/hyperlink" Target="http://sv.wikipedia.org/wiki/Herren_Lever" TargetMode="External"/><Relationship Id="rId1336" Type="http://schemas.openxmlformats.org/officeDocument/2006/relationships/hyperlink" Target="http://libris.kb.se/bib/3252707" TargetMode="External"/><Relationship Id="rId1543" Type="http://schemas.openxmlformats.org/officeDocument/2006/relationships/hyperlink" Target="http://libris.kb.se/bib/3279886" TargetMode="External"/><Relationship Id="rId42" Type="http://schemas.openxmlformats.org/officeDocument/2006/relationships/hyperlink" Target="http://libris.kb.se/bib/549205" TargetMode="External"/><Relationship Id="rId138" Type="http://schemas.openxmlformats.org/officeDocument/2006/relationships/hyperlink" Target="http://libris.kb.se/bib/1472676" TargetMode="External"/><Relationship Id="rId345" Type="http://schemas.openxmlformats.org/officeDocument/2006/relationships/hyperlink" Target="http://libris.kb.se/bib/1600917" TargetMode="External"/><Relationship Id="rId552" Type="http://schemas.openxmlformats.org/officeDocument/2006/relationships/hyperlink" Target="http://www.slef.fi/" TargetMode="External"/><Relationship Id="rId997" Type="http://schemas.openxmlformats.org/officeDocument/2006/relationships/hyperlink" Target="http://haraldvallerius.blogspot.se/" TargetMode="External"/><Relationship Id="rId1182" Type="http://schemas.openxmlformats.org/officeDocument/2006/relationships/hyperlink" Target="http://sv.wikipedia.org/wiki/Carl_Boberg" TargetMode="External"/><Relationship Id="rId1403" Type="http://schemas.openxmlformats.org/officeDocument/2006/relationships/hyperlink" Target="http://libris.kb.se/bib/1584416" TargetMode="External"/><Relationship Id="rId1610" Type="http://schemas.openxmlformats.org/officeDocument/2006/relationships/hyperlink" Target="http://libris.kb.se/bib/867362" TargetMode="External"/><Relationship Id="rId191" Type="http://schemas.openxmlformats.org/officeDocument/2006/relationships/hyperlink" Target="http://libris.kb.se/bib/2039309" TargetMode="External"/><Relationship Id="rId205" Type="http://schemas.openxmlformats.org/officeDocument/2006/relationships/hyperlink" Target="http://www.gammelbo.se/Psalm/Sy.htm" TargetMode="External"/><Relationship Id="rId412" Type="http://schemas.openxmlformats.org/officeDocument/2006/relationships/hyperlink" Target="http://libris.kb.se/bib/3052162" TargetMode="External"/><Relationship Id="rId857" Type="http://schemas.openxmlformats.org/officeDocument/2006/relationships/hyperlink" Target="http://sv.wikipedia.org/wiki/Psalmer_i_90-talet" TargetMode="External"/><Relationship Id="rId1042" Type="http://schemas.openxmlformats.org/officeDocument/2006/relationships/hyperlink" Target="http://www.bokborsen.se/?issearch=1&amp;sall=1&amp;scat=0&amp;maincat=1&amp;extendedsearch=1&amp;mediatype=0&amp;screator=Truedson+N+P" TargetMode="External"/><Relationship Id="rId1487" Type="http://schemas.openxmlformats.org/officeDocument/2006/relationships/hyperlink" Target="http://libris.kb.se/bib/10417622" TargetMode="External"/><Relationship Id="rId289" Type="http://schemas.openxmlformats.org/officeDocument/2006/relationships/hyperlink" Target="http://libris.kb.se/bib/1380748" TargetMode="External"/><Relationship Id="rId496" Type="http://schemas.openxmlformats.org/officeDocument/2006/relationships/hyperlink" Target="http://www.himmeta.se/missionshuset/brytningstider.html" TargetMode="External"/><Relationship Id="rId717" Type="http://schemas.openxmlformats.org/officeDocument/2006/relationships/hyperlink" Target="http://sv.wikipedia.org/wiki/Andelige_S%C3%A5nger_och_Tillf%C3%A4llighets-Verser" TargetMode="External"/><Relationship Id="rId924" Type="http://schemas.openxmlformats.org/officeDocument/2006/relationships/hyperlink" Target="http://sv.wikipedia.org/wiki/Andliga_s%E5nger,_sjungna_af_Ira_D._Sankey" TargetMode="External"/><Relationship Id="rId1347" Type="http://schemas.openxmlformats.org/officeDocument/2006/relationships/hyperlink" Target="http://libris.kb.se/bib/13925466" TargetMode="External"/><Relationship Id="rId1554" Type="http://schemas.openxmlformats.org/officeDocument/2006/relationships/hyperlink" Target="http://libris.kb.se/bib/2425275" TargetMode="External"/><Relationship Id="rId53" Type="http://schemas.openxmlformats.org/officeDocument/2006/relationships/hyperlink" Target="http://libris.kb.se/bib/7900423" TargetMode="External"/><Relationship Id="rId149" Type="http://schemas.openxmlformats.org/officeDocument/2006/relationships/hyperlink" Target="http://libris.kb.se/bib/2495905" TargetMode="External"/><Relationship Id="rId356" Type="http://schemas.openxmlformats.org/officeDocument/2006/relationships/hyperlink" Target="http://libris.kb.se/bib/9625213" TargetMode="External"/><Relationship Id="rId563" Type="http://schemas.openxmlformats.org/officeDocument/2006/relationships/hyperlink" Target="http://sv.wikipedia.org/wiki/Johan_Arvid_Moberger" TargetMode="External"/><Relationship Id="rId770" Type="http://schemas.openxmlformats.org/officeDocument/2006/relationships/hyperlink" Target="http://sv.wikipedia.org/wiki/Jeanna_Oterdahl" TargetMode="External"/><Relationship Id="rId1193" Type="http://schemas.openxmlformats.org/officeDocument/2006/relationships/hyperlink" Target="http://libris.kb.se/bib/2431039?vw=short" TargetMode="External"/><Relationship Id="rId1207" Type="http://schemas.openxmlformats.org/officeDocument/2006/relationships/hyperlink" Target="http://libris.kb.se/bib/2099101" TargetMode="External"/><Relationship Id="rId1414" Type="http://schemas.openxmlformats.org/officeDocument/2006/relationships/hyperlink" Target="http://libris.kb.se/bib/1331441" TargetMode="External"/><Relationship Id="rId1621" Type="http://schemas.openxmlformats.org/officeDocument/2006/relationships/hyperlink" Target="http://libris.kb.se/bib/1440646" TargetMode="External"/><Relationship Id="rId216" Type="http://schemas.openxmlformats.org/officeDocument/2006/relationships/hyperlink" Target="http://libris.kb.se/bib/1227947" TargetMode="External"/><Relationship Id="rId423" Type="http://schemas.openxmlformats.org/officeDocument/2006/relationships/hyperlink" Target="http://libris.kb.se/bib/9143921" TargetMode="External"/><Relationship Id="rId868" Type="http://schemas.openxmlformats.org/officeDocument/2006/relationships/hyperlink" Target="http://sv.wikipedia.org/wiki/Sions_S%E5nger" TargetMode="External"/><Relationship Id="rId1053" Type="http://schemas.openxmlformats.org/officeDocument/2006/relationships/hyperlink" Target="http://libris.kb.se/bib/2425012" TargetMode="External"/><Relationship Id="rId1260" Type="http://schemas.openxmlformats.org/officeDocument/2006/relationships/hyperlink" Target="http://libris.kb.se/bib/1332175" TargetMode="External"/><Relationship Id="rId1498" Type="http://schemas.openxmlformats.org/officeDocument/2006/relationships/hyperlink" Target="http://libris.kb.se/bib/650394" TargetMode="External"/><Relationship Id="rId630" Type="http://schemas.openxmlformats.org/officeDocument/2006/relationships/hyperlink" Target="http://www.missioncouncil.se/medlemmar/evangeliskabrodraforsamlingen.4.ec944110677af1e8380007219.html" TargetMode="External"/><Relationship Id="rId728" Type="http://schemas.openxmlformats.org/officeDocument/2006/relationships/hyperlink" Target="http://libris.kb.se/bib/2431630" TargetMode="External"/><Relationship Id="rId935" Type="http://schemas.openxmlformats.org/officeDocument/2006/relationships/hyperlink" Target="http://sv.wikipedia.org/wiki/Fanny_Crosby" TargetMode="External"/><Relationship Id="rId1358" Type="http://schemas.openxmlformats.org/officeDocument/2006/relationships/hyperlink" Target="http://libris.kb.se/bib/1494918" TargetMode="External"/><Relationship Id="rId1565" Type="http://schemas.openxmlformats.org/officeDocument/2006/relationships/hyperlink" Target="http://libris.kb.se/bib/3258449" TargetMode="External"/><Relationship Id="rId64" Type="http://schemas.openxmlformats.org/officeDocument/2006/relationships/hyperlink" Target="http://libris.kb.se/bib/1835699" TargetMode="External"/><Relationship Id="rId367" Type="http://schemas.openxmlformats.org/officeDocument/2006/relationships/hyperlink" Target="http://libris.kb.se/bib/7766290" TargetMode="External"/><Relationship Id="rId574" Type="http://schemas.openxmlformats.org/officeDocument/2006/relationships/hyperlink" Target="http://sv.wikipedia.org/wiki/Per_Sond%C3%A9n" TargetMode="External"/><Relationship Id="rId1120" Type="http://schemas.openxmlformats.org/officeDocument/2006/relationships/hyperlink" Target="http://libris.kb.se/bib/2424799" TargetMode="External"/><Relationship Id="rId1218" Type="http://schemas.openxmlformats.org/officeDocument/2006/relationships/hyperlink" Target="https://sok.riksarkivet.se/Sbl/Presentation.aspx?id=15858" TargetMode="External"/><Relationship Id="rId1425" Type="http://schemas.openxmlformats.org/officeDocument/2006/relationships/hyperlink" Target="http://libris.kb.se/bib/3109489" TargetMode="External"/><Relationship Id="rId227" Type="http://schemas.openxmlformats.org/officeDocument/2006/relationships/hyperlink" Target="http://libris.kb.se/bib/1475288" TargetMode="External"/><Relationship Id="rId781" Type="http://schemas.openxmlformats.org/officeDocument/2006/relationships/hyperlink" Target="http://sv.wikipedia.org/wiki/Svenska_Missionsf%F6rbundets_s%E5ngbok" TargetMode="External"/><Relationship Id="rId879" Type="http://schemas.openxmlformats.org/officeDocument/2006/relationships/hyperlink" Target="http://sv.wikipedia.org/wiki/Sjung_inf&#246;r_Herren" TargetMode="External"/><Relationship Id="rId1632" Type="http://schemas.openxmlformats.org/officeDocument/2006/relationships/hyperlink" Target="http://libris.kb.se/bib/9110760" TargetMode="External"/><Relationship Id="rId434" Type="http://schemas.openxmlformats.org/officeDocument/2006/relationships/hyperlink" Target="http://libris.kb.se/bib/1430088" TargetMode="External"/><Relationship Id="rId641" Type="http://schemas.openxmlformats.org/officeDocument/2006/relationships/hyperlink" Target="http://sv.wikipedia.org/wiki/Jo%C3%ABl_Blomqvist" TargetMode="External"/><Relationship Id="rId739" Type="http://schemas.openxmlformats.org/officeDocument/2006/relationships/hyperlink" Target="http://sv.wikipedia.org/wiki/Fribaptistsamfundet" TargetMode="External"/><Relationship Id="rId1064" Type="http://schemas.openxmlformats.org/officeDocument/2006/relationships/hyperlink" Target="http://libris.kb.se/bib/1726823" TargetMode="External"/><Relationship Id="rId1271" Type="http://schemas.openxmlformats.org/officeDocument/2006/relationships/hyperlink" Target="http://libris.kb.se/bib/2251069" TargetMode="External"/><Relationship Id="rId1369" Type="http://schemas.openxmlformats.org/officeDocument/2006/relationships/hyperlink" Target="http://libris.kb.se/bib/2999013" TargetMode="External"/><Relationship Id="rId1576" Type="http://schemas.openxmlformats.org/officeDocument/2006/relationships/hyperlink" Target="http://libris.kb.se/bib/9735102" TargetMode="External"/><Relationship Id="rId280" Type="http://schemas.openxmlformats.org/officeDocument/2006/relationships/hyperlink" Target="http://libris.kb.se/bib/10439753" TargetMode="External"/><Relationship Id="rId501" Type="http://schemas.openxmlformats.org/officeDocument/2006/relationships/hyperlink" Target="http://www.archive.org/search.php?query=creator%3A%22Kristofersson%2C%20Sture%22" TargetMode="External"/><Relationship Id="rId946" Type="http://schemas.openxmlformats.org/officeDocument/2006/relationships/hyperlink" Target="http://sv.wikipedia.org/wiki/S&#229;ng_och_spel" TargetMode="External"/><Relationship Id="rId1131" Type="http://schemas.openxmlformats.org/officeDocument/2006/relationships/hyperlink" Target="http://libris.kb.se/bib/7761047" TargetMode="External"/><Relationship Id="rId1229" Type="http://schemas.openxmlformats.org/officeDocument/2006/relationships/hyperlink" Target="http://libris.kb.se/bib/1653527" TargetMode="External"/><Relationship Id="rId75" Type="http://schemas.openxmlformats.org/officeDocument/2006/relationships/hyperlink" Target="http://libris.kb.se/bib/10238458" TargetMode="External"/><Relationship Id="rId140" Type="http://schemas.openxmlformats.org/officeDocument/2006/relationships/hyperlink" Target="http://libris.kb.se/bib/1771474" TargetMode="External"/><Relationship Id="rId378" Type="http://schemas.openxmlformats.org/officeDocument/2006/relationships/hyperlink" Target="http://libris.kb.se/bib/2690125" TargetMode="External"/><Relationship Id="rId585" Type="http://schemas.openxmlformats.org/officeDocument/2006/relationships/hyperlink" Target="http://sv.wikipedia.org/wiki/Vita_bandet" TargetMode="External"/><Relationship Id="rId792" Type="http://schemas.openxmlformats.org/officeDocument/2006/relationships/hyperlink" Target="http://sv.wikipedia.org/wiki/Andliga%20s&#229;nger" TargetMode="External"/><Relationship Id="rId806" Type="http://schemas.openxmlformats.org/officeDocument/2006/relationships/hyperlink" Target="http://sv.wikipedia.org/wiki/Oscar_Ahnfelt" TargetMode="External"/><Relationship Id="rId1436" Type="http://schemas.openxmlformats.org/officeDocument/2006/relationships/hyperlink" Target="http://libris.kb.se/bib/1448481" TargetMode="External"/><Relationship Id="rId1643" Type="http://schemas.openxmlformats.org/officeDocument/2006/relationships/hyperlink" Target="http://libris.kb.se/bib/10087607" TargetMode="External"/><Relationship Id="rId6" Type="http://schemas.openxmlformats.org/officeDocument/2006/relationships/hyperlink" Target="http://www.ifknora.com/ake_pannbenet.htm" TargetMode="External"/><Relationship Id="rId238" Type="http://schemas.openxmlformats.org/officeDocument/2006/relationships/hyperlink" Target="http://libris.kb.se/bib/7619980" TargetMode="External"/><Relationship Id="rId445" Type="http://schemas.openxmlformats.org/officeDocument/2006/relationships/hyperlink" Target="http://libris.kb.se/bib/671290" TargetMode="External"/><Relationship Id="rId652" Type="http://schemas.openxmlformats.org/officeDocument/2006/relationships/hyperlink" Target="http://sv.wikipedia.org/wiki/Ragnar_Holte" TargetMode="External"/><Relationship Id="rId1075" Type="http://schemas.openxmlformats.org/officeDocument/2006/relationships/hyperlink" Target="http://libris.kb.se/bib/1374999" TargetMode="External"/><Relationship Id="rId1282" Type="http://schemas.openxmlformats.org/officeDocument/2006/relationships/hyperlink" Target="http://libris.kb.se/bib/2540702" TargetMode="External"/><Relationship Id="rId1503" Type="http://schemas.openxmlformats.org/officeDocument/2006/relationships/hyperlink" Target="http://libris.kb.se/bib/1482852" TargetMode="External"/><Relationship Id="rId291" Type="http://schemas.openxmlformats.org/officeDocument/2006/relationships/hyperlink" Target="http://libris.kb.se/bib/2245777" TargetMode="External"/><Relationship Id="rId305" Type="http://schemas.openxmlformats.org/officeDocument/2006/relationships/hyperlink" Target="http://libris.kb.se/bib/149704" TargetMode="External"/><Relationship Id="rId512" Type="http://schemas.openxmlformats.org/officeDocument/2006/relationships/hyperlink" Target="http://stefanolsson.nu/category/psalmiana/" TargetMode="External"/><Relationship Id="rId957" Type="http://schemas.openxmlformats.org/officeDocument/2006/relationships/hyperlink" Target="http://sv.wikipedia.org/wiki/Bibeltrogna_V&#228;nners_s&#229;ngbok" TargetMode="External"/><Relationship Id="rId1142" Type="http://schemas.openxmlformats.org/officeDocument/2006/relationships/hyperlink" Target="http://libris.kb.se/bib/18557756" TargetMode="External"/><Relationship Id="rId1587" Type="http://schemas.openxmlformats.org/officeDocument/2006/relationships/hyperlink" Target="http://libris.kb.se/bib/3181092" TargetMode="External"/><Relationship Id="rId86" Type="http://schemas.openxmlformats.org/officeDocument/2006/relationships/hyperlink" Target="http://libris.kb.se/bib/674532" TargetMode="External"/><Relationship Id="rId151" Type="http://schemas.openxmlformats.org/officeDocument/2006/relationships/hyperlink" Target="http://libris.kb.se/bib/7597418" TargetMode="External"/><Relationship Id="rId389" Type="http://schemas.openxmlformats.org/officeDocument/2006/relationships/hyperlink" Target="http://libris.kb.se/bib/1337370" TargetMode="External"/><Relationship Id="rId596" Type="http://schemas.openxmlformats.org/officeDocument/2006/relationships/hyperlink" Target="http://sv.wikipedia.org/wiki/Einar_Ekberg" TargetMode="External"/><Relationship Id="rId817" Type="http://schemas.openxmlformats.org/officeDocument/2006/relationships/hyperlink" Target="http://sv.wikipedia.org/wiki/Samuel_Gabrielsson" TargetMode="External"/><Relationship Id="rId1002" Type="http://schemas.openxmlformats.org/officeDocument/2006/relationships/hyperlink" Target="http://sv.wikisource.org/wiki/1695_%C3%A5rs_psalmbok" TargetMode="External"/><Relationship Id="rId1447" Type="http://schemas.openxmlformats.org/officeDocument/2006/relationships/hyperlink" Target="http://libris.kb.se/bib/1811111" TargetMode="External"/><Relationship Id="rId1654" Type="http://schemas.openxmlformats.org/officeDocument/2006/relationships/hyperlink" Target="http://libris.kb.se/bib/1410077" TargetMode="External"/><Relationship Id="rId249" Type="http://schemas.openxmlformats.org/officeDocument/2006/relationships/hyperlink" Target="http://libris.kb.se/bib/2431633" TargetMode="External"/><Relationship Id="rId456" Type="http://schemas.openxmlformats.org/officeDocument/2006/relationships/hyperlink" Target="http://libris.kb.se/bib/1664080" TargetMode="External"/><Relationship Id="rId663" Type="http://schemas.openxmlformats.org/officeDocument/2006/relationships/hyperlink" Target="http://bookinfo.se/a/inger+selander/" TargetMode="External"/><Relationship Id="rId870" Type="http://schemas.openxmlformats.org/officeDocument/2006/relationships/hyperlink" Target="http://regina.kb.se/F/?func=find-b&amp;request=001717495&amp;find_code=SYS&amp;local_base=KBS01" TargetMode="External"/><Relationship Id="rId1086" Type="http://schemas.openxmlformats.org/officeDocument/2006/relationships/hyperlink" Target="http://libris.kb.se/bib/1342107" TargetMode="External"/><Relationship Id="rId1293" Type="http://schemas.openxmlformats.org/officeDocument/2006/relationships/hyperlink" Target="http://libris.kb.se/bib/10410185" TargetMode="External"/><Relationship Id="rId1307" Type="http://schemas.openxmlformats.org/officeDocument/2006/relationships/hyperlink" Target="http://libris.kb.se/bib/10345430" TargetMode="External"/><Relationship Id="rId1514" Type="http://schemas.openxmlformats.org/officeDocument/2006/relationships/hyperlink" Target="http://libris.kb.se/bib/2977794" TargetMode="External"/><Relationship Id="rId13" Type="http://schemas.openxmlformats.org/officeDocument/2006/relationships/hyperlink" Target="http://www.gospelcenter.se/shop/catalog/index.php?cPath=94&amp;osCsid=0qofidtfe7b83q1rb4bt8khjk6" TargetMode="External"/><Relationship Id="rId109" Type="http://schemas.openxmlformats.org/officeDocument/2006/relationships/hyperlink" Target="http://libris.kb.se/bib/1448861" TargetMode="External"/><Relationship Id="rId316" Type="http://schemas.openxmlformats.org/officeDocument/2006/relationships/hyperlink" Target="http://libris.kb.se/bib/1634966" TargetMode="External"/><Relationship Id="rId523" Type="http://schemas.openxmlformats.org/officeDocument/2006/relationships/hyperlink" Target="http://www.rj.se/svenska/130/var/newsID/485" TargetMode="External"/><Relationship Id="rId968" Type="http://schemas.openxmlformats.org/officeDocument/2006/relationships/hyperlink" Target="http://libris.kb.se/bib/1655764" TargetMode="External"/><Relationship Id="rId1153" Type="http://schemas.openxmlformats.org/officeDocument/2006/relationships/hyperlink" Target="http://libris.kb.se/bib/3279750" TargetMode="External"/><Relationship Id="rId1598" Type="http://schemas.openxmlformats.org/officeDocument/2006/relationships/hyperlink" Target="http://libris.kb.se/bib/2657171" TargetMode="External"/><Relationship Id="rId97" Type="http://schemas.openxmlformats.org/officeDocument/2006/relationships/hyperlink" Target="http://libris.kb.se/bib/1619126" TargetMode="External"/><Relationship Id="rId730" Type="http://schemas.openxmlformats.org/officeDocument/2006/relationships/hyperlink" Target="http://libris.kb.se/bib/2431091" TargetMode="External"/><Relationship Id="rId828" Type="http://schemas.openxmlformats.org/officeDocument/2006/relationships/hyperlink" Target="http://sv.wikipedia.org/wiki/Magnus_Fredrik_Roos" TargetMode="External"/><Relationship Id="rId1013" Type="http://schemas.openxmlformats.org/officeDocument/2006/relationships/hyperlink" Target="http://sv.wikipedia.org/wiki/Otto_Alfred_Ottander" TargetMode="External"/><Relationship Id="rId1360" Type="http://schemas.openxmlformats.org/officeDocument/2006/relationships/hyperlink" Target="http://libris.kb.se/bib/2310989" TargetMode="External"/><Relationship Id="rId1458" Type="http://schemas.openxmlformats.org/officeDocument/2006/relationships/hyperlink" Target="http://libris.kb.se/bib/917118" TargetMode="External"/><Relationship Id="rId1665" Type="http://schemas.openxmlformats.org/officeDocument/2006/relationships/hyperlink" Target="http://libris.kb.se/bib/2616882" TargetMode="External"/><Relationship Id="rId162" Type="http://schemas.openxmlformats.org/officeDocument/2006/relationships/hyperlink" Target="http://libris.kb.se/bib/7669474" TargetMode="External"/><Relationship Id="rId467" Type="http://schemas.openxmlformats.org/officeDocument/2006/relationships/hyperlink" Target="http://sv.wikipedia.org/wiki/Kategori:Psalmk&#228;llor_p&#229;_internet" TargetMode="External"/><Relationship Id="rId1097" Type="http://schemas.openxmlformats.org/officeDocument/2006/relationships/hyperlink" Target="http://libris.kb.se/bib/1659458" TargetMode="External"/><Relationship Id="rId1220" Type="http://schemas.openxmlformats.org/officeDocument/2006/relationships/hyperlink" Target="http://sv.wikipedia.org/wiki/Hemlandss&#229;nger_1892" TargetMode="External"/><Relationship Id="rId1318" Type="http://schemas.openxmlformats.org/officeDocument/2006/relationships/hyperlink" Target="http://musikverket.se/musikochteaterbiblioteket/files/2013/02/Siffernotskrifter.pdf" TargetMode="External"/><Relationship Id="rId1525" Type="http://schemas.openxmlformats.org/officeDocument/2006/relationships/hyperlink" Target="http://libris.kb.se/bib/3062799" TargetMode="External"/><Relationship Id="rId674" Type="http://schemas.openxmlformats.org/officeDocument/2006/relationships/hyperlink" Target="http://sv.wikipedia.org/wiki/Johan_Alfred_Eklund" TargetMode="External"/><Relationship Id="rId881" Type="http://schemas.openxmlformats.org/officeDocument/2006/relationships/hyperlink" Target="http://sv.wikipedia.org/wiki/S%E5nger_f%F6r_S%F6ndagsskolan_och_Hemmet" TargetMode="External"/><Relationship Id="rId979" Type="http://schemas.openxmlformats.org/officeDocument/2006/relationships/hyperlink" Target="http://libris.kb.se/bib/1600907" TargetMode="External"/><Relationship Id="rId24" Type="http://schemas.openxmlformats.org/officeDocument/2006/relationships/hyperlink" Target="http://www.bokraven.com/" TargetMode="External"/><Relationship Id="rId327" Type="http://schemas.openxmlformats.org/officeDocument/2006/relationships/hyperlink" Target="http://libris.kb.se/bib/2720294" TargetMode="External"/><Relationship Id="rId534" Type="http://schemas.openxmlformats.org/officeDocument/2006/relationships/hyperlink" Target="http://libris.kb.se/bib/1600086" TargetMode="External"/><Relationship Id="rId741" Type="http://schemas.openxmlformats.org/officeDocument/2006/relationships/hyperlink" Target="http://sv.wikipedia.org/wiki/Einar_Ekberg" TargetMode="External"/><Relationship Id="rId839" Type="http://schemas.openxmlformats.org/officeDocument/2006/relationships/hyperlink" Target="http://sv.wikipedia.org/wiki/Svensk%20psalmbok%20f&#246;r%20den%20evangelisk-lutherska%20kyrkan%20i%20Finland" TargetMode="External"/><Relationship Id="rId1164" Type="http://schemas.openxmlformats.org/officeDocument/2006/relationships/hyperlink" Target="http://libris.kb.se/bib/1598592" TargetMode="External"/><Relationship Id="rId1371" Type="http://schemas.openxmlformats.org/officeDocument/2006/relationships/hyperlink" Target="http://libris.kb.se/bib/3007364" TargetMode="External"/><Relationship Id="rId1469" Type="http://schemas.openxmlformats.org/officeDocument/2006/relationships/hyperlink" Target="http://libris.kb.se/bib/1633710" TargetMode="External"/><Relationship Id="rId173" Type="http://schemas.openxmlformats.org/officeDocument/2006/relationships/hyperlink" Target="http://libris.kb.se/bib/1347052" TargetMode="External"/><Relationship Id="rId380" Type="http://schemas.openxmlformats.org/officeDocument/2006/relationships/hyperlink" Target="http://libris.kb.se/bib/2233232" TargetMode="External"/><Relationship Id="rId601" Type="http://schemas.openxmlformats.org/officeDocument/2006/relationships/hyperlink" Target="http://sv.wikipedia.org/wiki/Helgelsef%C3%B6rbundet" TargetMode="External"/><Relationship Id="rId1024" Type="http://schemas.openxmlformats.org/officeDocument/2006/relationships/hyperlink" Target="http://libris.kb.se/bib/12657198" TargetMode="External"/><Relationship Id="rId1231" Type="http://schemas.openxmlformats.org/officeDocument/2006/relationships/hyperlink" Target="http://magasin.kb.se:8080/searchinterface/page.jsp?id=kb:35296&amp;recordNumber=3&amp;totalRecordNumber=13" TargetMode="External"/><Relationship Id="rId1676" Type="http://schemas.openxmlformats.org/officeDocument/2006/relationships/hyperlink" Target="http://libris.kb.se/bib/2406403" TargetMode="External"/><Relationship Id="rId240" Type="http://schemas.openxmlformats.org/officeDocument/2006/relationships/hyperlink" Target="http://libris.kb.se/bib/3279886" TargetMode="External"/><Relationship Id="rId478" Type="http://schemas.openxmlformats.org/officeDocument/2006/relationships/hyperlink" Target="http://www.kb.se/F1700/Psalmbok.htm" TargetMode="External"/><Relationship Id="rId685" Type="http://schemas.openxmlformats.org/officeDocument/2006/relationships/hyperlink" Target="http://sv.wikipedia.org/wiki/Einar_Ekberg" TargetMode="External"/><Relationship Id="rId892" Type="http://schemas.openxmlformats.org/officeDocument/2006/relationships/hyperlink" Target="http://sv.wikipedia.org/wiki/Kyrks%E5ng" TargetMode="External"/><Relationship Id="rId906" Type="http://schemas.openxmlformats.org/officeDocument/2006/relationships/hyperlink" Target="http://sv.wikipedia.org/wiki/Psalm_och_S%E5ng" TargetMode="External"/><Relationship Id="rId1329" Type="http://schemas.openxmlformats.org/officeDocument/2006/relationships/hyperlink" Target="https://www.antikvariat.net/sv/cenm2670-det-senast-1914-reviderade-psalmboksforslaget-kritiska-betraktelser-samt-nodermann-preben" TargetMode="External"/><Relationship Id="rId1536" Type="http://schemas.openxmlformats.org/officeDocument/2006/relationships/hyperlink" Target="http://libris.kb.se/bib/1600413" TargetMode="External"/><Relationship Id="rId35" Type="http://schemas.openxmlformats.org/officeDocument/2006/relationships/hyperlink" Target="http://libris.kb.se/bib/720622" TargetMode="External"/><Relationship Id="rId100" Type="http://schemas.openxmlformats.org/officeDocument/2006/relationships/hyperlink" Target="http://libris.kb.se/bib/3146921" TargetMode="External"/><Relationship Id="rId338" Type="http://schemas.openxmlformats.org/officeDocument/2006/relationships/hyperlink" Target="http://libris.kb.se/bib/1639258" TargetMode="External"/><Relationship Id="rId545" Type="http://schemas.openxmlformats.org/officeDocument/2006/relationships/hyperlink" Target="http://libris.kb.se/bib/3050959" TargetMode="External"/><Relationship Id="rId752" Type="http://schemas.openxmlformats.org/officeDocument/2006/relationships/hyperlink" Target="http://www.sol.lu.se/person/BoWendt" TargetMode="External"/><Relationship Id="rId1175" Type="http://schemas.openxmlformats.org/officeDocument/2006/relationships/hyperlink" Target="http://libris.kb.se/bib/3222539" TargetMode="External"/><Relationship Id="rId1382" Type="http://schemas.openxmlformats.org/officeDocument/2006/relationships/hyperlink" Target="http://libris.kb.se/bib/727242" TargetMode="External"/><Relationship Id="rId1603" Type="http://schemas.openxmlformats.org/officeDocument/2006/relationships/hyperlink" Target="http://libris.kb.se/bib/7598983" TargetMode="External"/><Relationship Id="rId184" Type="http://schemas.openxmlformats.org/officeDocument/2006/relationships/hyperlink" Target="http://libris.kb.se/bib/3062799" TargetMode="External"/><Relationship Id="rId391" Type="http://schemas.openxmlformats.org/officeDocument/2006/relationships/hyperlink" Target="http://libris.kb.se/bib/2568007" TargetMode="External"/><Relationship Id="rId405" Type="http://schemas.openxmlformats.org/officeDocument/2006/relationships/hyperlink" Target="http://libris.kb.se/bib/1726749" TargetMode="External"/><Relationship Id="rId612" Type="http://schemas.openxmlformats.org/officeDocument/2006/relationships/hyperlink" Target="http://sv.wikipedia.org/wiki/John_Bunyan" TargetMode="External"/><Relationship Id="rId1035" Type="http://schemas.openxmlformats.org/officeDocument/2006/relationships/hyperlink" Target="http://libris.kb.se/bib/3109547" TargetMode="External"/><Relationship Id="rId1242" Type="http://schemas.openxmlformats.org/officeDocument/2006/relationships/hyperlink" Target="http://libris.kb.se/bib/1579146" TargetMode="External"/><Relationship Id="rId251" Type="http://schemas.openxmlformats.org/officeDocument/2006/relationships/hyperlink" Target="http://libris.kb.se/bib/14751577" TargetMode="External"/><Relationship Id="rId489" Type="http://schemas.openxmlformats.org/officeDocument/2006/relationships/hyperlink" Target="http://dalalitteraturen.se/content/forfattare/svedberg-jesper/" TargetMode="External"/><Relationship Id="rId696" Type="http://schemas.openxmlformats.org/officeDocument/2006/relationships/hyperlink" Target="http://sv.wikipedia.org/wiki/Fribaptistsamfundet" TargetMode="External"/><Relationship Id="rId917" Type="http://schemas.openxmlformats.org/officeDocument/2006/relationships/hyperlink" Target="http://sv.wikipedia.org/wiki/F%C3%B6rbundstoner_1957" TargetMode="External"/><Relationship Id="rId1102" Type="http://schemas.openxmlformats.org/officeDocument/2006/relationships/hyperlink" Target="http://sv.wikipedia.org/wiki/Fribaptistsamfundet" TargetMode="External"/><Relationship Id="rId1547" Type="http://schemas.openxmlformats.org/officeDocument/2006/relationships/hyperlink" Target="http://libris.kb.se/bib/3045066" TargetMode="External"/><Relationship Id="rId46" Type="http://schemas.openxmlformats.org/officeDocument/2006/relationships/hyperlink" Target="http://libris.kb.se/bib/9143956" TargetMode="External"/><Relationship Id="rId349" Type="http://schemas.openxmlformats.org/officeDocument/2006/relationships/hyperlink" Target="http://libris.kb.se/bib/9625507" TargetMode="External"/><Relationship Id="rId556" Type="http://schemas.openxmlformats.org/officeDocument/2006/relationships/hyperlink" Target="http://sv.wikipedia.org/wiki/Andeliga_s%C3%A5nger_f%C3%B6r_barn" TargetMode="External"/><Relationship Id="rId763" Type="http://schemas.openxmlformats.org/officeDocument/2006/relationships/hyperlink" Target="http://sv.wikipedia.org/wiki/Emil_Liedgren" TargetMode="External"/><Relationship Id="rId1186" Type="http://schemas.openxmlformats.org/officeDocument/2006/relationships/hyperlink" Target="http://libris.kb.se/bib/1578571" TargetMode="External"/><Relationship Id="rId1393" Type="http://schemas.openxmlformats.org/officeDocument/2006/relationships/hyperlink" Target="http://libris.kb.se/bib/1476653" TargetMode="External"/><Relationship Id="rId1407" Type="http://schemas.openxmlformats.org/officeDocument/2006/relationships/hyperlink" Target="http://libris.kb.se/bib/10042160" TargetMode="External"/><Relationship Id="rId1614" Type="http://schemas.openxmlformats.org/officeDocument/2006/relationships/hyperlink" Target="http://libris.kb.se/bib/11176587" TargetMode="External"/><Relationship Id="rId111" Type="http://schemas.openxmlformats.org/officeDocument/2006/relationships/hyperlink" Target="http://libris.kb.se/bib/2558050" TargetMode="External"/><Relationship Id="rId195" Type="http://schemas.openxmlformats.org/officeDocument/2006/relationships/hyperlink" Target="http://libris.kb.se/bib/1612892" TargetMode="External"/><Relationship Id="rId209" Type="http://schemas.openxmlformats.org/officeDocument/2006/relationships/hyperlink" Target="http://libris.kb.se/bib/1340964" TargetMode="External"/><Relationship Id="rId416" Type="http://schemas.openxmlformats.org/officeDocument/2006/relationships/hyperlink" Target="http://libris.kb.se/bib/18760216" TargetMode="External"/><Relationship Id="rId970" Type="http://schemas.openxmlformats.org/officeDocument/2006/relationships/hyperlink" Target="http://libris.kb.se/bib/1350995" TargetMode="External"/><Relationship Id="rId1046" Type="http://schemas.openxmlformats.org/officeDocument/2006/relationships/hyperlink" Target="http://libris.kb.se/bib/2436348" TargetMode="External"/><Relationship Id="rId1253" Type="http://schemas.openxmlformats.org/officeDocument/2006/relationships/hyperlink" Target="https://bibsys-almaprimo.hosted.exlibrisgroup.com/primo_library/libweb/action/display.do?ct=display&amp;fn=search&amp;doc=BIBSYS_ILS71493723240002201&amp;indx=1&amp;recIds=BIBSYS_ILS71493723240002201&amp;recIdxs=0&amp;elementId=0&amp;renderMode=poppedOut&amp;displayMode=full&amp;frbrVersion" TargetMode="External"/><Relationship Id="rId623" Type="http://schemas.openxmlformats.org/officeDocument/2006/relationships/hyperlink" Target="http://sv.wikipedia.org/wiki/Cavallin" TargetMode="External"/><Relationship Id="rId830" Type="http://schemas.openxmlformats.org/officeDocument/2006/relationships/hyperlink" Target="http://sv.wikipedia.org/wiki/Magnus_Fredrik_Roos" TargetMode="External"/><Relationship Id="rId928" Type="http://schemas.openxmlformats.org/officeDocument/2006/relationships/hyperlink" Target="http://sv.wikipedia.org/wiki/Einar_Ekberg" TargetMode="External"/><Relationship Id="rId1460" Type="http://schemas.openxmlformats.org/officeDocument/2006/relationships/hyperlink" Target="http://runeberg.org/bioprast/1934/0458.html" TargetMode="External"/><Relationship Id="rId1558" Type="http://schemas.openxmlformats.org/officeDocument/2006/relationships/hyperlink" Target="http://libris.kb.se/bib/2425269" TargetMode="External"/><Relationship Id="rId57" Type="http://schemas.openxmlformats.org/officeDocument/2006/relationships/hyperlink" Target="http://libris.kb.se/bib/1399829" TargetMode="External"/><Relationship Id="rId262" Type="http://schemas.openxmlformats.org/officeDocument/2006/relationships/hyperlink" Target="http://libris.kb.se/bib/1658479" TargetMode="External"/><Relationship Id="rId567" Type="http://schemas.openxmlformats.org/officeDocument/2006/relationships/hyperlink" Target="http://sv.wikipedia.org/wiki/Oscar%20L&#246;vgren%20(hymnolog)" TargetMode="External"/><Relationship Id="rId1113" Type="http://schemas.openxmlformats.org/officeDocument/2006/relationships/hyperlink" Target="http://libris.kb.se/bib/1442504" TargetMode="External"/><Relationship Id="rId1197" Type="http://schemas.openxmlformats.org/officeDocument/2006/relationships/hyperlink" Target="http://libris.kb.se/bib/2431629" TargetMode="External"/><Relationship Id="rId1320" Type="http://schemas.openxmlformats.org/officeDocument/2006/relationships/hyperlink" Target="http://libris.kb.se/bib/10099537" TargetMode="External"/><Relationship Id="rId1418" Type="http://schemas.openxmlformats.org/officeDocument/2006/relationships/hyperlink" Target="http://libris.kb.se/bib/675316" TargetMode="External"/><Relationship Id="rId122" Type="http://schemas.openxmlformats.org/officeDocument/2006/relationships/hyperlink" Target="http://libris.kb.se/bib/1405095" TargetMode="External"/><Relationship Id="rId774" Type="http://schemas.openxmlformats.org/officeDocument/2006/relationships/hyperlink" Target="http://sv.wikipedia.org/wiki/Fredrik_Engelke" TargetMode="External"/><Relationship Id="rId981" Type="http://schemas.openxmlformats.org/officeDocument/2006/relationships/hyperlink" Target="http://libris.kb.se/bib/3292349" TargetMode="External"/><Relationship Id="rId1057" Type="http://schemas.openxmlformats.org/officeDocument/2006/relationships/hyperlink" Target="http://libris.kb.se/bib/1496635" TargetMode="External"/><Relationship Id="rId1625" Type="http://schemas.openxmlformats.org/officeDocument/2006/relationships/hyperlink" Target="http://libris.kb.se/bib/7765468" TargetMode="External"/><Relationship Id="rId427" Type="http://schemas.openxmlformats.org/officeDocument/2006/relationships/hyperlink" Target="http://libris.kb.se/bib/1410593" TargetMode="External"/><Relationship Id="rId634" Type="http://schemas.openxmlformats.org/officeDocument/2006/relationships/hyperlink" Target="http://sv.wikipedia.org/wiki/Andeliga_s%C3%A5nger_f%C3%B6r_barn" TargetMode="External"/><Relationship Id="rId841" Type="http://schemas.openxmlformats.org/officeDocument/2006/relationships/hyperlink" Target="http://sv.wikipedia.org/wiki/Anders_Carl_Rutstr&#246;m" TargetMode="External"/><Relationship Id="rId1264" Type="http://schemas.openxmlformats.org/officeDocument/2006/relationships/hyperlink" Target="https://bibsys-almaprimo.hosted.exlibrisgroup.com/primo_library/libweb/action/display.do?tabs=requestTab&amp;ct=display&amp;fn=search&amp;doc=BIBSYS_ILS71487460700002201&amp;indx=4&amp;recIds=BIBSYS_ILS71487460700002201&amp;recIdxs=3&amp;elementId=3&amp;renderMode=poppedOut&amp;displayMode=" TargetMode="External"/><Relationship Id="rId1471" Type="http://schemas.openxmlformats.org/officeDocument/2006/relationships/hyperlink" Target="http://libris.kb.se/bib/1627128" TargetMode="External"/><Relationship Id="rId1569" Type="http://schemas.openxmlformats.org/officeDocument/2006/relationships/hyperlink" Target="http://libris.kb.se/bib/9378821" TargetMode="External"/><Relationship Id="rId273" Type="http://schemas.openxmlformats.org/officeDocument/2006/relationships/hyperlink" Target="http://libris.kb.se/bib/9143273" TargetMode="External"/><Relationship Id="rId480" Type="http://schemas.openxmlformats.org/officeDocument/2006/relationships/hyperlink" Target="http://www.karin-rehnqvist.se/" TargetMode="External"/><Relationship Id="rId701" Type="http://schemas.openxmlformats.org/officeDocument/2006/relationships/hyperlink" Target="http://sv.wikipedia.org/wiki/Nya_psalmer_1921" TargetMode="External"/><Relationship Id="rId939" Type="http://schemas.openxmlformats.org/officeDocument/2006/relationships/hyperlink" Target="http://sv.wikipedia.org/wiki/Eric_Mauritz_Bergquist" TargetMode="External"/><Relationship Id="rId1124" Type="http://schemas.openxmlformats.org/officeDocument/2006/relationships/hyperlink" Target="http://www.antikvariat.net/" TargetMode="External"/><Relationship Id="rId1331" Type="http://schemas.openxmlformats.org/officeDocument/2006/relationships/hyperlink" Target="http://libris.kb.se/bib/1487196" TargetMode="External"/><Relationship Id="rId68" Type="http://schemas.openxmlformats.org/officeDocument/2006/relationships/hyperlink" Target="http://libris.kb.se/bib/8891310" TargetMode="External"/><Relationship Id="rId133" Type="http://schemas.openxmlformats.org/officeDocument/2006/relationships/hyperlink" Target="http://libris.kb.se/bib/1662923" TargetMode="External"/><Relationship Id="rId340" Type="http://schemas.openxmlformats.org/officeDocument/2006/relationships/hyperlink" Target="http://libris.kb.se/bib/10681263" TargetMode="External"/><Relationship Id="rId578" Type="http://schemas.openxmlformats.org/officeDocument/2006/relationships/hyperlink" Target="http://sv.wikipedia.org/wiki/Johan_Henrik_Thomander" TargetMode="External"/><Relationship Id="rId785" Type="http://schemas.openxmlformats.org/officeDocument/2006/relationships/hyperlink" Target="http://sv.wikipedia.org/wiki/Stams&#229;ng" TargetMode="External"/><Relationship Id="rId992" Type="http://schemas.openxmlformats.org/officeDocument/2006/relationships/hyperlink" Target="http://sv.wikipedia.org/wiki/Kyrkovisor_1960" TargetMode="External"/><Relationship Id="rId1429" Type="http://schemas.openxmlformats.org/officeDocument/2006/relationships/hyperlink" Target="http://libris.kb.se/bib/1659464" TargetMode="External"/><Relationship Id="rId1636" Type="http://schemas.openxmlformats.org/officeDocument/2006/relationships/hyperlink" Target="http://libris.kb.se/bib/7755076" TargetMode="External"/><Relationship Id="rId200" Type="http://schemas.openxmlformats.org/officeDocument/2006/relationships/hyperlink" Target="http://libris.kb.se/bib/8549466" TargetMode="External"/><Relationship Id="rId438" Type="http://schemas.openxmlformats.org/officeDocument/2006/relationships/hyperlink" Target="http://libris.kb.se/bib/9632136?vw=short" TargetMode="External"/><Relationship Id="rId645" Type="http://schemas.openxmlformats.org/officeDocument/2006/relationships/hyperlink" Target="http://runeberg.org/kristens/" TargetMode="External"/><Relationship Id="rId852" Type="http://schemas.openxmlformats.org/officeDocument/2006/relationships/hyperlink" Target="http://sv.wikipedia.org/wiki/S&#229;nger%20f&#246;r%20s&#246;ndagsskolan" TargetMode="External"/><Relationship Id="rId1068" Type="http://schemas.openxmlformats.org/officeDocument/2006/relationships/hyperlink" Target="http://libris.kb.se/bib/1339614" TargetMode="External"/><Relationship Id="rId1275" Type="http://schemas.openxmlformats.org/officeDocument/2006/relationships/hyperlink" Target="http://libris.kb.se/bib/2977796" TargetMode="External"/><Relationship Id="rId1482" Type="http://schemas.openxmlformats.org/officeDocument/2006/relationships/hyperlink" Target="http://libris.kb.se/bib/2431063" TargetMode="External"/><Relationship Id="rId284" Type="http://schemas.openxmlformats.org/officeDocument/2006/relationships/hyperlink" Target="http://libris.kb.se/bib/10908865" TargetMode="External"/><Relationship Id="rId491" Type="http://schemas.openxmlformats.org/officeDocument/2006/relationships/hyperlink" Target="http://web.abo.fi/~bsarelin/books.htm" TargetMode="External"/><Relationship Id="rId505" Type="http://schemas.openxmlformats.org/officeDocument/2006/relationships/hyperlink" Target="http://freddyafeldt.wix.com/afeldt" TargetMode="External"/><Relationship Id="rId712" Type="http://schemas.openxmlformats.org/officeDocument/2006/relationships/hyperlink" Target="http://sv.wikipedia.org/wiki/Augustanasynoden" TargetMode="External"/><Relationship Id="rId1135" Type="http://schemas.openxmlformats.org/officeDocument/2006/relationships/hyperlink" Target="http://libris.kb.se/bib/2424801" TargetMode="External"/><Relationship Id="rId1342" Type="http://schemas.openxmlformats.org/officeDocument/2006/relationships/hyperlink" Target="http://libris.kb.se/bib/832178" TargetMode="External"/><Relationship Id="rId79" Type="http://schemas.openxmlformats.org/officeDocument/2006/relationships/hyperlink" Target="http://libris.kb.se/bib/7754703" TargetMode="External"/><Relationship Id="rId144" Type="http://schemas.openxmlformats.org/officeDocument/2006/relationships/hyperlink" Target="http://libris.kb.se/bib/10651795" TargetMode="External"/><Relationship Id="rId589" Type="http://schemas.openxmlformats.org/officeDocument/2006/relationships/hyperlink" Target="http://www.kb.se/soka/kataloger/regina?func=find-b&amp;request=000910696&amp;find_code=SYS&amp;local_base=KBS01" TargetMode="External"/><Relationship Id="rId796" Type="http://schemas.openxmlformats.org/officeDocument/2006/relationships/hyperlink" Target="http://www.rj.se/49532.htm" TargetMode="External"/><Relationship Id="rId1202" Type="http://schemas.openxmlformats.org/officeDocument/2006/relationships/hyperlink" Target="http://libris.kb.se/bib/1293804" TargetMode="External"/><Relationship Id="rId1647" Type="http://schemas.openxmlformats.org/officeDocument/2006/relationships/hyperlink" Target="http://libris.kb.se/bib/7758662" TargetMode="External"/><Relationship Id="rId351" Type="http://schemas.openxmlformats.org/officeDocument/2006/relationships/hyperlink" Target="http://libris.kb.se/bib/659306" TargetMode="External"/><Relationship Id="rId449" Type="http://schemas.openxmlformats.org/officeDocument/2006/relationships/hyperlink" Target="http://libris.kb.se/bib/10245537" TargetMode="External"/><Relationship Id="rId656" Type="http://schemas.openxmlformats.org/officeDocument/2006/relationships/hyperlink" Target="http://sv.wikipedia.org/wiki/&#214;rebromissionen" TargetMode="External"/><Relationship Id="rId863" Type="http://schemas.openxmlformats.org/officeDocument/2006/relationships/hyperlink" Target="http://sv.wikipedia.org/wiki/Elias_Hane" TargetMode="External"/><Relationship Id="rId1079" Type="http://schemas.openxmlformats.org/officeDocument/2006/relationships/hyperlink" Target="http://www.solbri.se/" TargetMode="External"/><Relationship Id="rId1286" Type="http://schemas.openxmlformats.org/officeDocument/2006/relationships/hyperlink" Target="http://libris.kb.se/bib/3053561" TargetMode="External"/><Relationship Id="rId1493" Type="http://schemas.openxmlformats.org/officeDocument/2006/relationships/hyperlink" Target="http://libris.kb.se/bib/1412312" TargetMode="External"/><Relationship Id="rId1507" Type="http://schemas.openxmlformats.org/officeDocument/2006/relationships/hyperlink" Target="http://libris.kb.se/bib/2997868" TargetMode="External"/><Relationship Id="rId211" Type="http://schemas.openxmlformats.org/officeDocument/2006/relationships/hyperlink" Target="http://libris.kb.se/bib/654654" TargetMode="External"/><Relationship Id="rId295" Type="http://schemas.openxmlformats.org/officeDocument/2006/relationships/hyperlink" Target="http://libris.kb.se/bib/2977852" TargetMode="External"/><Relationship Id="rId309" Type="http://schemas.openxmlformats.org/officeDocument/2006/relationships/hyperlink" Target="http://libris.kb.se/bib/149705" TargetMode="External"/><Relationship Id="rId516" Type="http://schemas.openxmlformats.org/officeDocument/2006/relationships/hyperlink" Target="http://runeberg.org/grundtvg/" TargetMode="External"/><Relationship Id="rId1146" Type="http://schemas.openxmlformats.org/officeDocument/2006/relationships/hyperlink" Target="http://libris.kb.se/bib/7647143" TargetMode="External"/><Relationship Id="rId723" Type="http://schemas.openxmlformats.org/officeDocument/2006/relationships/hyperlink" Target="http://libris.kb.se/bib/1582213" TargetMode="External"/><Relationship Id="rId930" Type="http://schemas.openxmlformats.org/officeDocument/2006/relationships/hyperlink" Target="http://sv.wikipedia.org/wiki/Dick_Helander" TargetMode="External"/><Relationship Id="rId1006" Type="http://schemas.openxmlformats.org/officeDocument/2006/relationships/hyperlink" Target="http://libris.kb.se/bib/741959" TargetMode="External"/><Relationship Id="rId1353" Type="http://schemas.openxmlformats.org/officeDocument/2006/relationships/hyperlink" Target="http://libris.kb.se/bib/1639237" TargetMode="External"/><Relationship Id="rId1560" Type="http://schemas.openxmlformats.org/officeDocument/2006/relationships/hyperlink" Target="http://libris.kb.se/bib/2424804" TargetMode="External"/><Relationship Id="rId1658" Type="http://schemas.openxmlformats.org/officeDocument/2006/relationships/hyperlink" Target="http://libris.kb.se/bib/1337370" TargetMode="External"/><Relationship Id="rId155" Type="http://schemas.openxmlformats.org/officeDocument/2006/relationships/hyperlink" Target="http://libris.kb.se/bib/10086374" TargetMode="External"/><Relationship Id="rId362" Type="http://schemas.openxmlformats.org/officeDocument/2006/relationships/hyperlink" Target="http://libris.kb.se/bib/1350995" TargetMode="External"/><Relationship Id="rId1213" Type="http://schemas.openxmlformats.org/officeDocument/2006/relationships/hyperlink" Target="http://libris.kb.se/bib/2437809" TargetMode="External"/><Relationship Id="rId1297" Type="http://schemas.openxmlformats.org/officeDocument/2006/relationships/hyperlink" Target="http://libris.kb.se/bib/3259581" TargetMode="External"/><Relationship Id="rId1420" Type="http://schemas.openxmlformats.org/officeDocument/2006/relationships/hyperlink" Target="http://libris.kb.se/bib/1635804" TargetMode="External"/><Relationship Id="rId1518" Type="http://schemas.openxmlformats.org/officeDocument/2006/relationships/hyperlink" Target="http://libris.kb.se/bib/1380749" TargetMode="External"/><Relationship Id="rId222" Type="http://schemas.openxmlformats.org/officeDocument/2006/relationships/hyperlink" Target="http://libris.kb.se/bib/2640169" TargetMode="External"/><Relationship Id="rId667" Type="http://schemas.openxmlformats.org/officeDocument/2006/relationships/hyperlink" Target="http://sv.wikipedia.org/wiki/Victor_Witting" TargetMode="External"/><Relationship Id="rId874" Type="http://schemas.openxmlformats.org/officeDocument/2006/relationships/hyperlink" Target="http://regina.kb.se/F/?func=find-b&amp;request=001717494&amp;find_code=SYS&amp;local_base=KBS01" TargetMode="External"/><Relationship Id="rId17" Type="http://schemas.openxmlformats.org/officeDocument/2006/relationships/hyperlink" Target="http://www.ifknora.com/ake_pannbenet.htm" TargetMode="External"/><Relationship Id="rId527" Type="http://schemas.openxmlformats.org/officeDocument/2006/relationships/hyperlink" Target="http://psalmportalen.se/" TargetMode="External"/><Relationship Id="rId734" Type="http://schemas.openxmlformats.org/officeDocument/2006/relationships/hyperlink" Target="http://sv.wikipedia.org/wiki/Trons_Segrar" TargetMode="External"/><Relationship Id="rId941" Type="http://schemas.openxmlformats.org/officeDocument/2006/relationships/hyperlink" Target="http://sv.wikipedia.org/wiki/1921_%E5rs_koralbok_med_1819_%E5rs_psalmer" TargetMode="External"/><Relationship Id="rId1157" Type="http://schemas.openxmlformats.org/officeDocument/2006/relationships/hyperlink" Target="http://libris.kb.se/bib/1367661" TargetMode="External"/><Relationship Id="rId1364" Type="http://schemas.openxmlformats.org/officeDocument/2006/relationships/hyperlink" Target="http://libris.kb.se/bib/1682090" TargetMode="External"/><Relationship Id="rId1571" Type="http://schemas.openxmlformats.org/officeDocument/2006/relationships/hyperlink" Target="http://libris.kb.se/bib/10613536" TargetMode="External"/><Relationship Id="rId70" Type="http://schemas.openxmlformats.org/officeDocument/2006/relationships/hyperlink" Target="http://libris.kb.se/bib/7777312" TargetMode="External"/><Relationship Id="rId166" Type="http://schemas.openxmlformats.org/officeDocument/2006/relationships/hyperlink" Target="http://libris.kb.se/bib/7749240" TargetMode="External"/><Relationship Id="rId373" Type="http://schemas.openxmlformats.org/officeDocument/2006/relationships/hyperlink" Target="http://libris.kb.se/bib/3171310" TargetMode="External"/><Relationship Id="rId580" Type="http://schemas.openxmlformats.org/officeDocument/2006/relationships/hyperlink" Target="http://sv.wikipedia.org/wiki/S%E5nger_till_Lammets_lof_1877" TargetMode="External"/><Relationship Id="rId801" Type="http://schemas.openxmlformats.org/officeDocument/2006/relationships/hyperlink" Target="http://sv.wikipedia.org/wiki/Natanael_Beskow" TargetMode="External"/><Relationship Id="rId1017" Type="http://schemas.openxmlformats.org/officeDocument/2006/relationships/hyperlink" Target="http://libris.kb.se/bib/2232813" TargetMode="External"/><Relationship Id="rId1224" Type="http://schemas.openxmlformats.org/officeDocument/2006/relationships/hyperlink" Target="http://libris.kb.se/bib/3259515" TargetMode="External"/><Relationship Id="rId1431" Type="http://schemas.openxmlformats.org/officeDocument/2006/relationships/hyperlink" Target="http://libris.kb.se/bib/1659464" TargetMode="External"/><Relationship Id="rId1669" Type="http://schemas.openxmlformats.org/officeDocument/2006/relationships/hyperlink" Target="http://libris.kb.se/bib/3260080" TargetMode="External"/><Relationship Id="rId1" Type="http://schemas.openxmlformats.org/officeDocument/2006/relationships/hyperlink" Target="http://www.gammelbo.se/Psalm/Betty.htm" TargetMode="External"/><Relationship Id="rId233" Type="http://schemas.openxmlformats.org/officeDocument/2006/relationships/hyperlink" Target="http://libris.kb.se/bib/9143358" TargetMode="External"/><Relationship Id="rId440" Type="http://schemas.openxmlformats.org/officeDocument/2006/relationships/hyperlink" Target="http://libris.kb.se/bib/3310510" TargetMode="External"/><Relationship Id="rId678" Type="http://schemas.openxmlformats.org/officeDocument/2006/relationships/hyperlink" Target="http://sv.wikipedia.org/wiki/Ida_Granqvist" TargetMode="External"/><Relationship Id="rId885" Type="http://schemas.openxmlformats.org/officeDocument/2006/relationships/hyperlink" Target="http://sv.wikipedia.org/wiki/Sjundedagsadventisterna" TargetMode="External"/><Relationship Id="rId1070" Type="http://schemas.openxmlformats.org/officeDocument/2006/relationships/hyperlink" Target="http://rex.kb.dk/primo_library/libweb/action/display.do?tabs=detailsTab&amp;ct=display&amp;fn=search&amp;doc=dedupmrg974756544&amp;indx=1&amp;recIds=dedupmrg974756544&amp;recIdxs=0&amp;elementId=&amp;renderMode=poppedOut&amp;displayMode=full&amp;http://rex.kb.dk:80/primo_library/libweb/action/e" TargetMode="External"/><Relationship Id="rId1529" Type="http://schemas.openxmlformats.org/officeDocument/2006/relationships/hyperlink" Target="http://libris.kb.se/bib/3063922" TargetMode="External"/><Relationship Id="rId28" Type="http://schemas.openxmlformats.org/officeDocument/2006/relationships/hyperlink" Target="http://www.hendricksonorgan.com/" TargetMode="External"/><Relationship Id="rId300" Type="http://schemas.openxmlformats.org/officeDocument/2006/relationships/hyperlink" Target="http://libris.kb.se/bib/8358200" TargetMode="External"/><Relationship Id="rId538" Type="http://schemas.openxmlformats.org/officeDocument/2006/relationships/hyperlink" Target="http://libris.kb.se/bib/3109738" TargetMode="External"/><Relationship Id="rId745" Type="http://schemas.openxmlformats.org/officeDocument/2006/relationships/hyperlink" Target="http://libris.kb.se/bib/1375694" TargetMode="External"/><Relationship Id="rId952" Type="http://schemas.openxmlformats.org/officeDocument/2006/relationships/hyperlink" Target="http://sv.wikipedia.org/wiki/Psalmer_f&#246;r_bruk_vid_krigsmakten" TargetMode="External"/><Relationship Id="rId1168" Type="http://schemas.openxmlformats.org/officeDocument/2006/relationships/hyperlink" Target="http://libris.kb.se/bib/1484706" TargetMode="External"/><Relationship Id="rId1375" Type="http://schemas.openxmlformats.org/officeDocument/2006/relationships/hyperlink" Target="http://libris.kb.se/bib/1597497" TargetMode="External"/><Relationship Id="rId1582" Type="http://schemas.openxmlformats.org/officeDocument/2006/relationships/hyperlink" Target="http://libris.kb.se/bib/9422039" TargetMode="External"/><Relationship Id="rId81" Type="http://schemas.openxmlformats.org/officeDocument/2006/relationships/hyperlink" Target="http://libris.kb.se/bib/2424781" TargetMode="External"/><Relationship Id="rId177" Type="http://schemas.openxmlformats.org/officeDocument/2006/relationships/hyperlink" Target="http://libris.kb.se/bib/2261281" TargetMode="External"/><Relationship Id="rId384" Type="http://schemas.openxmlformats.org/officeDocument/2006/relationships/hyperlink" Target="http://libris.kb.se/bib/1371796" TargetMode="External"/><Relationship Id="rId591" Type="http://schemas.openxmlformats.org/officeDocument/2006/relationships/hyperlink" Target="http://sv.wikipedia.org/wiki/Tempeltoner" TargetMode="External"/><Relationship Id="rId605" Type="http://schemas.openxmlformats.org/officeDocument/2006/relationships/hyperlink" Target="http://sv.wikipedia.org/wiki/Emanuel_Swedenborg" TargetMode="External"/><Relationship Id="rId812" Type="http://schemas.openxmlformats.org/officeDocument/2006/relationships/hyperlink" Target="http://sv.wikipedia.org/wiki/Oscar%20L&#246;vgren%20(hymnolog)" TargetMode="External"/><Relationship Id="rId1028" Type="http://schemas.openxmlformats.org/officeDocument/2006/relationships/hyperlink" Target="http://sv.wikipedia.org/wiki/Pilgrimsharpan" TargetMode="External"/><Relationship Id="rId1235" Type="http://schemas.openxmlformats.org/officeDocument/2006/relationships/hyperlink" Target="http://libris.kb.se/bib/9628209" TargetMode="External"/><Relationship Id="rId1442" Type="http://schemas.openxmlformats.org/officeDocument/2006/relationships/hyperlink" Target="https://sanktjohannes.info/multimedia-archive/sangafton-med-anders-nilssons-sanger/" TargetMode="External"/><Relationship Id="rId244" Type="http://schemas.openxmlformats.org/officeDocument/2006/relationships/hyperlink" Target="http://libris.kb.se/bib/2476788" TargetMode="External"/><Relationship Id="rId689" Type="http://schemas.openxmlformats.org/officeDocument/2006/relationships/hyperlink" Target="http://sv.wikipedia.org/wiki/Fribaptistsamfundet" TargetMode="External"/><Relationship Id="rId896" Type="http://schemas.openxmlformats.org/officeDocument/2006/relationships/hyperlink" Target="http://sv.wikipedia.org/wiki/Inger_Selander" TargetMode="External"/><Relationship Id="rId1081" Type="http://schemas.openxmlformats.org/officeDocument/2006/relationships/hyperlink" Target="http://sv.wikipedia.org/wiki/&#214;rebromissionen" TargetMode="External"/><Relationship Id="rId1302" Type="http://schemas.openxmlformats.org/officeDocument/2006/relationships/hyperlink" Target="http://libris.kb.se/bib/1598978" TargetMode="External"/><Relationship Id="rId39" Type="http://schemas.openxmlformats.org/officeDocument/2006/relationships/hyperlink" Target="http://libris.kb.se/bib/1387580" TargetMode="External"/><Relationship Id="rId451" Type="http://schemas.openxmlformats.org/officeDocument/2006/relationships/hyperlink" Target="http://libris.kb.se/bib/10023285" TargetMode="External"/><Relationship Id="rId549" Type="http://schemas.openxmlformats.org/officeDocument/2006/relationships/hyperlink" Target="http://www.hendricksonorgan.com/" TargetMode="External"/><Relationship Id="rId756" Type="http://schemas.openxmlformats.org/officeDocument/2006/relationships/hyperlink" Target="http://www.rattvik.se/rattviks_kyrka.asp" TargetMode="External"/><Relationship Id="rId1179" Type="http://schemas.openxmlformats.org/officeDocument/2006/relationships/hyperlink" Target="../AppData/Roaming/Microsoft/AppData/Roaming/Microsoft/Excel/musikkatalogen.kb.se" TargetMode="External"/><Relationship Id="rId1386" Type="http://schemas.openxmlformats.org/officeDocument/2006/relationships/hyperlink" Target="http://libris.kb.se/bib/2733134" TargetMode="External"/><Relationship Id="rId1593" Type="http://schemas.openxmlformats.org/officeDocument/2006/relationships/hyperlink" Target="http://libris.kb.se/bib/1633593" TargetMode="External"/><Relationship Id="rId1607" Type="http://schemas.openxmlformats.org/officeDocument/2006/relationships/hyperlink" Target="http://libris.kb.se/bib/3133689" TargetMode="External"/><Relationship Id="rId104" Type="http://schemas.openxmlformats.org/officeDocument/2006/relationships/hyperlink" Target="http://libris.kb.se/bib/1370123" TargetMode="External"/><Relationship Id="rId188" Type="http://schemas.openxmlformats.org/officeDocument/2006/relationships/hyperlink" Target="http://libris.kb.se/bib/8210657" TargetMode="External"/><Relationship Id="rId311" Type="http://schemas.openxmlformats.org/officeDocument/2006/relationships/hyperlink" Target="http://libris.kb.se/bib/10437612" TargetMode="External"/><Relationship Id="rId395" Type="http://schemas.openxmlformats.org/officeDocument/2006/relationships/hyperlink" Target="http://libris.kb.se/bib/659306" TargetMode="External"/><Relationship Id="rId409" Type="http://schemas.openxmlformats.org/officeDocument/2006/relationships/hyperlink" Target="http://libris.kb.se/bib/1364705" TargetMode="External"/><Relationship Id="rId963" Type="http://schemas.openxmlformats.org/officeDocument/2006/relationships/hyperlink" Target="http://libris.kb.se/bib/1600932" TargetMode="External"/><Relationship Id="rId1039" Type="http://schemas.openxmlformats.org/officeDocument/2006/relationships/hyperlink" Target="http://sv.wikipedia.org/wiki/Hemlandss%E5nger_1892" TargetMode="External"/><Relationship Id="rId1246" Type="http://schemas.openxmlformats.org/officeDocument/2006/relationships/hyperlink" Target="http://libris.kb.se/bib/3259901" TargetMode="External"/><Relationship Id="rId92" Type="http://schemas.openxmlformats.org/officeDocument/2006/relationships/hyperlink" Target="http://libris.kb.se/bib/1661157" TargetMode="External"/><Relationship Id="rId616" Type="http://schemas.openxmlformats.org/officeDocument/2006/relationships/hyperlink" Target="http://users.abo.fi/bsarelin/shnagu.htm" TargetMode="External"/><Relationship Id="rId823" Type="http://schemas.openxmlformats.org/officeDocument/2006/relationships/hyperlink" Target="http://sv.wikipedia.org/wiki/Carl_Boberg" TargetMode="External"/><Relationship Id="rId1453" Type="http://schemas.openxmlformats.org/officeDocument/2006/relationships/hyperlink" Target="http://libris.kb.se/bib/2651259" TargetMode="External"/><Relationship Id="rId1660" Type="http://schemas.openxmlformats.org/officeDocument/2006/relationships/hyperlink" Target="https://sv.wikipedia.org/wiki/Psalmisten" TargetMode="External"/><Relationship Id="rId255" Type="http://schemas.openxmlformats.org/officeDocument/2006/relationships/hyperlink" Target="http://libris.kb.se/bib/7598912" TargetMode="External"/><Relationship Id="rId462" Type="http://schemas.openxmlformats.org/officeDocument/2006/relationships/hyperlink" Target="http://oar.vbm.se/manniskooden/mor_greta.html" TargetMode="External"/><Relationship Id="rId1092" Type="http://schemas.openxmlformats.org/officeDocument/2006/relationships/hyperlink" Target="http://runeberg.org/vemardet/1957/0044.html" TargetMode="External"/><Relationship Id="rId1106" Type="http://schemas.openxmlformats.org/officeDocument/2006/relationships/hyperlink" Target="http://libris.kb.se/bib/1600904" TargetMode="External"/><Relationship Id="rId1313" Type="http://schemas.openxmlformats.org/officeDocument/2006/relationships/hyperlink" Target="http://libris.kb.se/bib/1602008" TargetMode="External"/><Relationship Id="rId1397" Type="http://schemas.openxmlformats.org/officeDocument/2006/relationships/hyperlink" Target="http://libris.kb.se/bib/7900436" TargetMode="External"/><Relationship Id="rId1520" Type="http://schemas.openxmlformats.org/officeDocument/2006/relationships/hyperlink" Target="http://libris.kb.se/bib/3127571" TargetMode="External"/><Relationship Id="rId115" Type="http://schemas.openxmlformats.org/officeDocument/2006/relationships/hyperlink" Target="http://libris.kb.se/bib/1366105" TargetMode="External"/><Relationship Id="rId322" Type="http://schemas.openxmlformats.org/officeDocument/2006/relationships/hyperlink" Target="http://libris.kb.se/bib/1631206" TargetMode="External"/><Relationship Id="rId767" Type="http://schemas.openxmlformats.org/officeDocument/2006/relationships/hyperlink" Target="http://sv.wikipedia.org/wiki/Oscar%20L&#246;vgren%20(hymnolog)" TargetMode="External"/><Relationship Id="rId974" Type="http://schemas.openxmlformats.org/officeDocument/2006/relationships/hyperlink" Target="http://sv.wikipedia.org/wiki/Andliga%20s&#229;nger" TargetMode="External"/><Relationship Id="rId1618" Type="http://schemas.openxmlformats.org/officeDocument/2006/relationships/hyperlink" Target="http://libris.kb.se/bib/7628019" TargetMode="External"/><Relationship Id="rId199" Type="http://schemas.openxmlformats.org/officeDocument/2006/relationships/hyperlink" Target="http://libris.kb.se/bib/1926824" TargetMode="External"/><Relationship Id="rId627" Type="http://schemas.openxmlformats.org/officeDocument/2006/relationships/hyperlink" Target="http://sv.wikipedia.org/wiki/William_Booth" TargetMode="External"/><Relationship Id="rId834" Type="http://schemas.openxmlformats.org/officeDocument/2006/relationships/hyperlink" Target="http://sv.wikipedia.org/wiki/Cavallin" TargetMode="External"/><Relationship Id="rId1257" Type="http://schemas.openxmlformats.org/officeDocument/2006/relationships/hyperlink" Target="https://bibsys-almaprimo.hosted.exlibrisgroup.com/primo_library/libweb/action/display.do;jsessionid=6A56A4103149B3C480EBFDBD46B49689?tabs=requestTab&amp;ct=display&amp;fn=search&amp;doc=BIBSYS_ILS71507867340002201&amp;indx=1&amp;recIds=BIBSYS_ILS71507867340002201&amp;recIdxs=0&amp;e" TargetMode="External"/><Relationship Id="rId1464" Type="http://schemas.openxmlformats.org/officeDocument/2006/relationships/hyperlink" Target="http://libris.kb.se/bib/1622723" TargetMode="External"/><Relationship Id="rId1671" Type="http://schemas.openxmlformats.org/officeDocument/2006/relationships/hyperlink" Target="http://libris.kb.se/bib/2977843" TargetMode="External"/><Relationship Id="rId266" Type="http://schemas.openxmlformats.org/officeDocument/2006/relationships/hyperlink" Target="http://libris.kb.se/bib/9142055" TargetMode="External"/><Relationship Id="rId473" Type="http://schemas.openxmlformats.org/officeDocument/2006/relationships/hyperlink" Target="http://www.arkivcentrum.t.se/utstallning/religionskriget.htm" TargetMode="External"/><Relationship Id="rId680" Type="http://schemas.openxmlformats.org/officeDocument/2006/relationships/hyperlink" Target="http://sv.wikipedia.org/wiki/Eric_Mauritz_Bergquist" TargetMode="External"/><Relationship Id="rId901" Type="http://schemas.openxmlformats.org/officeDocument/2006/relationships/hyperlink" Target="http://sv.wikipedia.org/wiki/Jakob_Timotheus_Jacobsson" TargetMode="External"/><Relationship Id="rId1117" Type="http://schemas.openxmlformats.org/officeDocument/2006/relationships/hyperlink" Target="http://libris.kb.se/bib/1582213" TargetMode="External"/><Relationship Id="rId1324" Type="http://schemas.openxmlformats.org/officeDocument/2006/relationships/hyperlink" Target="http://libris.kb.se/bib/11907405" TargetMode="External"/><Relationship Id="rId1531" Type="http://schemas.openxmlformats.org/officeDocument/2006/relationships/hyperlink" Target="http://libris.kb.se/bib/10023285" TargetMode="External"/><Relationship Id="rId30" Type="http://schemas.openxmlformats.org/officeDocument/2006/relationships/hyperlink" Target="http://www.hendricksonorgan.com/" TargetMode="External"/><Relationship Id="rId126" Type="http://schemas.openxmlformats.org/officeDocument/2006/relationships/hyperlink" Target="http://libris.kb.se/bib/1405106" TargetMode="External"/><Relationship Id="rId333" Type="http://schemas.openxmlformats.org/officeDocument/2006/relationships/hyperlink" Target="http://libris.kb.se/bib/1598507" TargetMode="External"/><Relationship Id="rId540" Type="http://schemas.openxmlformats.org/officeDocument/2006/relationships/hyperlink" Target="http://libris.kb.se/bib/2232813" TargetMode="External"/><Relationship Id="rId778" Type="http://schemas.openxmlformats.org/officeDocument/2006/relationships/hyperlink" Target="http://sv.wikipedia.org/wiki/Emil_Liedgren" TargetMode="External"/><Relationship Id="rId985" Type="http://schemas.openxmlformats.org/officeDocument/2006/relationships/hyperlink" Target="http://libris.kb.se/bib/1515180" TargetMode="External"/><Relationship Id="rId1170" Type="http://schemas.openxmlformats.org/officeDocument/2006/relationships/hyperlink" Target="http://libris.kb.se/bib/1354525" TargetMode="External"/><Relationship Id="rId1629" Type="http://schemas.openxmlformats.org/officeDocument/2006/relationships/hyperlink" Target="http://libris.kb.se/bib/10863614" TargetMode="External"/><Relationship Id="rId638" Type="http://schemas.openxmlformats.org/officeDocument/2006/relationships/hyperlink" Target="http://sv.wikipedia.org/wiki/Jo%C3%ABl_Blomqvist" TargetMode="External"/><Relationship Id="rId845" Type="http://schemas.openxmlformats.org/officeDocument/2006/relationships/hyperlink" Target="http://www.gronbobetel.com/" TargetMode="External"/><Relationship Id="rId1030" Type="http://schemas.openxmlformats.org/officeDocument/2006/relationships/hyperlink" Target="http://sv.wikipedia.org/wiki/Pilgrimsharpan" TargetMode="External"/><Relationship Id="rId1268" Type="http://schemas.openxmlformats.org/officeDocument/2006/relationships/hyperlink" Target="http://libris.kb.se/bib/1719559" TargetMode="External"/><Relationship Id="rId1475" Type="http://schemas.openxmlformats.org/officeDocument/2006/relationships/hyperlink" Target="http://libris.kb.se/bib/3144013" TargetMode="External"/><Relationship Id="rId1682" Type="http://schemas.openxmlformats.org/officeDocument/2006/relationships/hyperlink" Target="http://libris.kb.se/bib/7412066" TargetMode="External"/><Relationship Id="rId277" Type="http://schemas.openxmlformats.org/officeDocument/2006/relationships/hyperlink" Target="http://libris.kb.se/bib/1467310" TargetMode="External"/><Relationship Id="rId400" Type="http://schemas.openxmlformats.org/officeDocument/2006/relationships/hyperlink" Target="http://libris.kb.se/bib/2213005" TargetMode="External"/><Relationship Id="rId484" Type="http://schemas.openxmlformats.org/officeDocument/2006/relationships/hyperlink" Target="http://www.alltombibeln.se/kristendomenshistoria/svenkyrk.htm" TargetMode="External"/><Relationship Id="rId705" Type="http://schemas.openxmlformats.org/officeDocument/2006/relationships/hyperlink" Target="http://sv.wikipedia.org/wiki/Sankeys_s%C3%A5nger" TargetMode="External"/><Relationship Id="rId1128" Type="http://schemas.openxmlformats.org/officeDocument/2006/relationships/hyperlink" Target="http://sv.wikipedia.org/wiki/Anders_Frostenson" TargetMode="External"/><Relationship Id="rId1335" Type="http://schemas.openxmlformats.org/officeDocument/2006/relationships/hyperlink" Target="http://libris.kb.se/bib/7412169" TargetMode="External"/><Relationship Id="rId1542" Type="http://schemas.openxmlformats.org/officeDocument/2006/relationships/hyperlink" Target="http://libris.kb.se/bib/3279886" TargetMode="External"/><Relationship Id="rId137" Type="http://schemas.openxmlformats.org/officeDocument/2006/relationships/hyperlink" Target="http://libris.kb.se/bib/2425450" TargetMode="External"/><Relationship Id="rId344" Type="http://schemas.openxmlformats.org/officeDocument/2006/relationships/hyperlink" Target="http://libris.kb.se/bib/9625559" TargetMode="External"/><Relationship Id="rId691" Type="http://schemas.openxmlformats.org/officeDocument/2006/relationships/hyperlink" Target="http://sv.wikipedia.org/wiki/Victor_Witting" TargetMode="External"/><Relationship Id="rId789" Type="http://schemas.openxmlformats.org/officeDocument/2006/relationships/hyperlink" Target="http://www.bokborsen.se/Tottie,+Henry+William-begagnad-bok-till-salu2719398_1.htm" TargetMode="External"/><Relationship Id="rId912" Type="http://schemas.openxmlformats.org/officeDocument/2006/relationships/hyperlink" Target="http://sv.wikipedia.org/wiki/Emil_Gustafsson" TargetMode="External"/><Relationship Id="rId996" Type="http://schemas.openxmlformats.org/officeDocument/2006/relationships/hyperlink" Target="http://www.slef.fi/" TargetMode="External"/><Relationship Id="rId41" Type="http://schemas.openxmlformats.org/officeDocument/2006/relationships/hyperlink" Target="http://libris.kb.se/bib/10879532" TargetMode="External"/><Relationship Id="rId551" Type="http://schemas.openxmlformats.org/officeDocument/2006/relationships/hyperlink" Target="http://www.slef.fi/" TargetMode="External"/><Relationship Id="rId649" Type="http://schemas.openxmlformats.org/officeDocument/2006/relationships/hyperlink" Target="http://sv.wikipedia.org/wiki/Ellen_G_White" TargetMode="External"/><Relationship Id="rId856" Type="http://schemas.openxmlformats.org/officeDocument/2006/relationships/hyperlink" Target="http://sv.wikipedia.org/wiki/Psalmer_i_2000-talet" TargetMode="External"/><Relationship Id="rId1181" Type="http://schemas.openxmlformats.org/officeDocument/2006/relationships/hyperlink" Target="http://libris.kb.se/bib/53793" TargetMode="External"/><Relationship Id="rId1279" Type="http://schemas.openxmlformats.org/officeDocument/2006/relationships/hyperlink" Target="http://libris.kb.se/bib/12231443" TargetMode="External"/><Relationship Id="rId1402" Type="http://schemas.openxmlformats.org/officeDocument/2006/relationships/hyperlink" Target="http://libris.kb.se/bib/3062799" TargetMode="External"/><Relationship Id="rId1486" Type="http://schemas.openxmlformats.org/officeDocument/2006/relationships/hyperlink" Target="http://libris.kb.se/bib/10417622" TargetMode="External"/><Relationship Id="rId190" Type="http://schemas.openxmlformats.org/officeDocument/2006/relationships/hyperlink" Target="http://libris.kb.se/bib/3058854" TargetMode="External"/><Relationship Id="rId204" Type="http://schemas.openxmlformats.org/officeDocument/2006/relationships/hyperlink" Target="http://libris.kb.se/bib/9523524" TargetMode="External"/><Relationship Id="rId288" Type="http://schemas.openxmlformats.org/officeDocument/2006/relationships/hyperlink" Target="http://libris.kb.se/bib/10444452" TargetMode="External"/><Relationship Id="rId411" Type="http://schemas.openxmlformats.org/officeDocument/2006/relationships/hyperlink" Target="http://libris.kb.se/bib/11286448" TargetMode="External"/><Relationship Id="rId509" Type="http://schemas.openxmlformats.org/officeDocument/2006/relationships/hyperlink" Target="http://libris.kb.se/hitlist?q=SAB%3ACib&amp;r=&amp;f=&amp;t=v&amp;s=rc&amp;g=&amp;m=10" TargetMode="External"/><Relationship Id="rId1041" Type="http://schemas.openxmlformats.org/officeDocument/2006/relationships/hyperlink" Target="http://www.bokborsen.se/?issearch=1&amp;sall=1&amp;scat=0&amp;maincat=1&amp;extendedsearch=1&amp;mediatype=0&amp;stitle=Minnesteckning+%C3%B6ver+Helge+%C3%85keson+&amp;screator=Truedson+N+P" TargetMode="External"/><Relationship Id="rId1139" Type="http://schemas.openxmlformats.org/officeDocument/2006/relationships/hyperlink" Target="http://libris.kb.se/bib/1349449" TargetMode="External"/><Relationship Id="rId1346" Type="http://schemas.openxmlformats.org/officeDocument/2006/relationships/hyperlink" Target="http://libris.kb.se/bib/2431180" TargetMode="External"/><Relationship Id="rId495" Type="http://schemas.openxmlformats.org/officeDocument/2006/relationships/hyperlink" Target="http://hem.passagen.se/ullas.ulltavlor/linasandellberg.htm" TargetMode="External"/><Relationship Id="rId716" Type="http://schemas.openxmlformats.org/officeDocument/2006/relationships/hyperlink" Target="http://sv.wikipedia.org/wiki/Lars_Linderot" TargetMode="External"/><Relationship Id="rId923" Type="http://schemas.openxmlformats.org/officeDocument/2006/relationships/hyperlink" Target="http://sv.wikipedia.org/wiki/Cecilia_%28psalmbok%29" TargetMode="External"/><Relationship Id="rId1553" Type="http://schemas.openxmlformats.org/officeDocument/2006/relationships/hyperlink" Target="http://libris.kb.se/bib/1482968" TargetMode="External"/><Relationship Id="rId52" Type="http://schemas.openxmlformats.org/officeDocument/2006/relationships/hyperlink" Target="http://libris.kb.se/bib/1195949" TargetMode="External"/><Relationship Id="rId148" Type="http://schemas.openxmlformats.org/officeDocument/2006/relationships/hyperlink" Target="http://libris.kb.se/bib/1643917" TargetMode="External"/><Relationship Id="rId355" Type="http://schemas.openxmlformats.org/officeDocument/2006/relationships/hyperlink" Target="http://libris.kb.se/bib/9422019" TargetMode="External"/><Relationship Id="rId562" Type="http://schemas.openxmlformats.org/officeDocument/2006/relationships/hyperlink" Target="http://sv.wikipedia.org/wiki/Oscar_Ahnfelt" TargetMode="External"/><Relationship Id="rId1192" Type="http://schemas.openxmlformats.org/officeDocument/2006/relationships/hyperlink" Target="http://sv.wikipedia.org/wiki/Olof_Kolmodin" TargetMode="External"/><Relationship Id="rId1206" Type="http://schemas.openxmlformats.org/officeDocument/2006/relationships/hyperlink" Target="https://www.geni.com/people/Else-Lundin/6000000002783177773" TargetMode="External"/><Relationship Id="rId1413" Type="http://schemas.openxmlformats.org/officeDocument/2006/relationships/hyperlink" Target="../AppData/Roaming/Microsoft/Excel/Psalm%20och%20s&#229;ng%20f&#246;r%20k&#246;r%20och%20f&#246;rsamling" TargetMode="External"/><Relationship Id="rId1620" Type="http://schemas.openxmlformats.org/officeDocument/2006/relationships/hyperlink" Target="http://libris.kb.se/bib/2435203" TargetMode="External"/><Relationship Id="rId215" Type="http://schemas.openxmlformats.org/officeDocument/2006/relationships/hyperlink" Target="http://libris.kb.se/bib/1380749" TargetMode="External"/><Relationship Id="rId422" Type="http://schemas.openxmlformats.org/officeDocument/2006/relationships/hyperlink" Target="http://libris.kb.se/bib/7619848" TargetMode="External"/><Relationship Id="rId867" Type="http://schemas.openxmlformats.org/officeDocument/2006/relationships/hyperlink" Target="http://regina.kb.se/F/?func=find-b&amp;request=001612009&amp;find_code=SYS&amp;local_base=KBS01" TargetMode="External"/><Relationship Id="rId1052" Type="http://schemas.openxmlformats.org/officeDocument/2006/relationships/hyperlink" Target="http://libris.kb.se/bib/2409108" TargetMode="External"/><Relationship Id="rId1497" Type="http://schemas.openxmlformats.org/officeDocument/2006/relationships/hyperlink" Target="http://libris.kb.se/bib/650394" TargetMode="External"/><Relationship Id="rId299" Type="http://schemas.openxmlformats.org/officeDocument/2006/relationships/hyperlink" Target="http://libris.kb.se/bib/2390159" TargetMode="External"/><Relationship Id="rId727" Type="http://schemas.openxmlformats.org/officeDocument/2006/relationships/hyperlink" Target="http://libris.kb.se/bib/3311875" TargetMode="External"/><Relationship Id="rId934" Type="http://schemas.openxmlformats.org/officeDocument/2006/relationships/hyperlink" Target="http://sv.wikipedia.org/wiki/Johan_Olof_Wallin" TargetMode="External"/><Relationship Id="rId1357" Type="http://schemas.openxmlformats.org/officeDocument/2006/relationships/hyperlink" Target="http://libris.kb.se/bib/2142770" TargetMode="External"/><Relationship Id="rId1564" Type="http://schemas.openxmlformats.org/officeDocument/2006/relationships/hyperlink" Target="http://sv.wikipedia.org/wiki/Kyrklig_s%E5ng" TargetMode="External"/><Relationship Id="rId63" Type="http://schemas.openxmlformats.org/officeDocument/2006/relationships/hyperlink" Target="http://libris.kb.se/bib/8891767" TargetMode="External"/><Relationship Id="rId159" Type="http://schemas.openxmlformats.org/officeDocument/2006/relationships/hyperlink" Target="http://libris.kb.se/bib/649592" TargetMode="External"/><Relationship Id="rId366" Type="http://schemas.openxmlformats.org/officeDocument/2006/relationships/hyperlink" Target="http://libris.kb.se/bib/7766289" TargetMode="External"/><Relationship Id="rId573" Type="http://schemas.openxmlformats.org/officeDocument/2006/relationships/hyperlink" Target="http://sv.wikipedia.org/wiki/Blott_en_kort_liten_tid_och_jag_ilar" TargetMode="External"/><Relationship Id="rId780" Type="http://schemas.openxmlformats.org/officeDocument/2006/relationships/hyperlink" Target="http://sv.wikipedia.org/wiki/Samlingstoner_1919" TargetMode="External"/><Relationship Id="rId1217" Type="http://schemas.openxmlformats.org/officeDocument/2006/relationships/hyperlink" Target="https://sok.riksarkivet.se/Sbl/Presentation.aspx?id=15858" TargetMode="External"/><Relationship Id="rId1424" Type="http://schemas.openxmlformats.org/officeDocument/2006/relationships/hyperlink" Target="http://sv.wikipedia.org/wiki/Musik_till_Fr%C3%A4lsningsarm%C3%A9ns_s%C3%A5ngbok_1907" TargetMode="External"/><Relationship Id="rId1631" Type="http://schemas.openxmlformats.org/officeDocument/2006/relationships/hyperlink" Target="http://libris.kb.se/bib/531473" TargetMode="External"/><Relationship Id="rId226" Type="http://schemas.openxmlformats.org/officeDocument/2006/relationships/hyperlink" Target="http://libris.kb.se/bib/1622074" TargetMode="External"/><Relationship Id="rId433" Type="http://schemas.openxmlformats.org/officeDocument/2006/relationships/hyperlink" Target="http://libris.kb.se/bib/2770097" TargetMode="External"/><Relationship Id="rId878" Type="http://schemas.openxmlformats.org/officeDocument/2006/relationships/hyperlink" Target="http://users.abo.fi/bsarelin/shnagu.htm" TargetMode="External"/><Relationship Id="rId1063" Type="http://schemas.openxmlformats.org/officeDocument/2006/relationships/hyperlink" Target="http://libris.kb.se/bib/7663782" TargetMode="External"/><Relationship Id="rId1270" Type="http://schemas.openxmlformats.org/officeDocument/2006/relationships/hyperlink" Target="http://libris.kb.se/bib/1638365" TargetMode="External"/><Relationship Id="rId640" Type="http://schemas.openxmlformats.org/officeDocument/2006/relationships/hyperlink" Target="http://sv.wikipedia.org/wiki/Jo%C3%ABl_Blomqvist" TargetMode="External"/><Relationship Id="rId738" Type="http://schemas.openxmlformats.org/officeDocument/2006/relationships/hyperlink" Target="http://sv.wikipedia.org/wiki/Christian_Braw" TargetMode="External"/><Relationship Id="rId945" Type="http://schemas.openxmlformats.org/officeDocument/2006/relationships/hyperlink" Target="http://sv.wikipedia.org/wiki/Svenska_Missionsf&#246;rbundets_s&#229;ngbok_1894" TargetMode="External"/><Relationship Id="rId1368" Type="http://schemas.openxmlformats.org/officeDocument/2006/relationships/hyperlink" Target="http://libris.kb.se/bib/3045063" TargetMode="External"/><Relationship Id="rId1575" Type="http://schemas.openxmlformats.org/officeDocument/2006/relationships/hyperlink" Target="http://libris.kb.se/bib/8565657" TargetMode="External"/><Relationship Id="rId74" Type="http://schemas.openxmlformats.org/officeDocument/2006/relationships/hyperlink" Target="http://libris.kb.se/bib/10953583" TargetMode="External"/><Relationship Id="rId377" Type="http://schemas.openxmlformats.org/officeDocument/2006/relationships/hyperlink" Target="http://libris.kb.se/bib/2994950" TargetMode="External"/><Relationship Id="rId500" Type="http://schemas.openxmlformats.org/officeDocument/2006/relationships/hyperlink" Target="http://www.archive.org/details/MN41363ucmf_4" TargetMode="External"/><Relationship Id="rId584" Type="http://schemas.openxmlformats.org/officeDocument/2006/relationships/hyperlink" Target="http://sv.wikipedia.org/wiki/Svensk_s&#246;ndagsskols&#229;ngbok_1908" TargetMode="External"/><Relationship Id="rId805" Type="http://schemas.openxmlformats.org/officeDocument/2006/relationships/hyperlink" Target="http://sv.wikipedia.org/wiki/&#214;rebromissionen" TargetMode="External"/><Relationship Id="rId1130" Type="http://schemas.openxmlformats.org/officeDocument/2006/relationships/hyperlink" Target="http://libris.kb.se/bib/10908865" TargetMode="External"/><Relationship Id="rId1228" Type="http://schemas.openxmlformats.org/officeDocument/2006/relationships/hyperlink" Target="http://libris.kb.se/bib/2522823" TargetMode="External"/><Relationship Id="rId1435" Type="http://schemas.openxmlformats.org/officeDocument/2006/relationships/hyperlink" Target="http://libris.kb.se/bib/1659464" TargetMode="External"/><Relationship Id="rId5" Type="http://schemas.openxmlformats.org/officeDocument/2006/relationships/hyperlink" Target="http://www.ifknora.com/ake_pannbenet.htm" TargetMode="External"/><Relationship Id="rId237" Type="http://schemas.openxmlformats.org/officeDocument/2006/relationships/hyperlink" Target="http://libris.kb.se/bib/1409331" TargetMode="External"/><Relationship Id="rId791" Type="http://schemas.openxmlformats.org/officeDocument/2006/relationships/hyperlink" Target="http://sv.wikipedia.org/wiki/&#214;rebromissionen" TargetMode="External"/><Relationship Id="rId889" Type="http://schemas.openxmlformats.org/officeDocument/2006/relationships/hyperlink" Target="http://sv.wikipedia.org/wiki/Sions_S%C3%A5nger_1981" TargetMode="External"/><Relationship Id="rId1074" Type="http://schemas.openxmlformats.org/officeDocument/2006/relationships/hyperlink" Target="http://sv.wikipedia.org/wiki/Andeliga_s%C3%A5nger_f%C3%B6r_barn" TargetMode="External"/><Relationship Id="rId1642" Type="http://schemas.openxmlformats.org/officeDocument/2006/relationships/hyperlink" Target="http://libris.kb.se/bib/1214886" TargetMode="External"/><Relationship Id="rId444" Type="http://schemas.openxmlformats.org/officeDocument/2006/relationships/hyperlink" Target="http://libris.kb.se/bib/9124127" TargetMode="External"/><Relationship Id="rId651" Type="http://schemas.openxmlformats.org/officeDocument/2006/relationships/hyperlink" Target="http://sv.wikipedia.org/wiki/Alf_H%C3%A4rdelin" TargetMode="External"/><Relationship Id="rId749" Type="http://schemas.openxmlformats.org/officeDocument/2006/relationships/hyperlink" Target="http://sv.wikipedia.org/wiki/Helgelsef%C3%B6rbundet" TargetMode="External"/><Relationship Id="rId1281" Type="http://schemas.openxmlformats.org/officeDocument/2006/relationships/hyperlink" Target="http://libris.kb.se/bib/2540702" TargetMode="External"/><Relationship Id="rId1379" Type="http://schemas.openxmlformats.org/officeDocument/2006/relationships/hyperlink" Target="http://libris.kb.se/bib/664653" TargetMode="External"/><Relationship Id="rId1502" Type="http://schemas.openxmlformats.org/officeDocument/2006/relationships/hyperlink" Target="http://libris.kb.se/bib/3279710" TargetMode="External"/><Relationship Id="rId1586" Type="http://schemas.openxmlformats.org/officeDocument/2006/relationships/hyperlink" Target="http://libris.kb.se/bib/1464435" TargetMode="External"/><Relationship Id="rId290" Type="http://schemas.openxmlformats.org/officeDocument/2006/relationships/hyperlink" Target="http://libris.kb.se/bib/1380748" TargetMode="External"/><Relationship Id="rId304" Type="http://schemas.openxmlformats.org/officeDocument/2006/relationships/hyperlink" Target="http://libris.kb.se/bib/1985393" TargetMode="External"/><Relationship Id="rId388" Type="http://schemas.openxmlformats.org/officeDocument/2006/relationships/hyperlink" Target="http://www.kb.se/soka/kataloger/regina?func=find-b&amp;request=001760190&amp;find_code=SYS&amp;local_base=KBS01" TargetMode="External"/><Relationship Id="rId511" Type="http://schemas.openxmlformats.org/officeDocument/2006/relationships/hyperlink" Target="http://libris.kb.se/hitlist?q=AMNE%3A(Psalmb%C3%B6cker)&amp;d=libris&amp;m=10&amp;p=1&amp;hist=true" TargetMode="External"/><Relationship Id="rId609" Type="http://schemas.openxmlformats.org/officeDocument/2006/relationships/hyperlink" Target="http://sv.wikipedia.org/wiki/Johan_Olof_Wallin" TargetMode="External"/><Relationship Id="rId956" Type="http://schemas.openxmlformats.org/officeDocument/2006/relationships/hyperlink" Target="http://sv.wikipedia.org/wiki/Den_gamla_psalmboken" TargetMode="External"/><Relationship Id="rId1141" Type="http://schemas.openxmlformats.org/officeDocument/2006/relationships/hyperlink" Target="http://libris.kb.se/bib/11528989" TargetMode="External"/><Relationship Id="rId1239" Type="http://schemas.openxmlformats.org/officeDocument/2006/relationships/hyperlink" Target="http://sv.wikipedia.org/wiki/Natanael_Beskow" TargetMode="External"/><Relationship Id="rId85" Type="http://schemas.openxmlformats.org/officeDocument/2006/relationships/hyperlink" Target="http://libris.kb.se/bib/1323508" TargetMode="External"/><Relationship Id="rId150" Type="http://schemas.openxmlformats.org/officeDocument/2006/relationships/hyperlink" Target="http://libris.kb.se/bib/2706880" TargetMode="External"/><Relationship Id="rId595" Type="http://schemas.openxmlformats.org/officeDocument/2006/relationships/hyperlink" Target="http://sv.wikipedia.org/wiki/Einar_Ekberg" TargetMode="External"/><Relationship Id="rId816" Type="http://schemas.openxmlformats.org/officeDocument/2006/relationships/hyperlink" Target="http://sv.wikipedia.org/wiki/Oscar_L%F6vgren_(hymnolog)" TargetMode="External"/><Relationship Id="rId1001" Type="http://schemas.openxmlformats.org/officeDocument/2006/relationships/hyperlink" Target="http://runeberg.org/swisornw/" TargetMode="External"/><Relationship Id="rId1446" Type="http://schemas.openxmlformats.org/officeDocument/2006/relationships/hyperlink" Target="http://libris.kb.se/bib/10223208" TargetMode="External"/><Relationship Id="rId1653" Type="http://schemas.openxmlformats.org/officeDocument/2006/relationships/hyperlink" Target="http://libris.kb.se/bib/17135511" TargetMode="External"/><Relationship Id="rId248" Type="http://schemas.openxmlformats.org/officeDocument/2006/relationships/hyperlink" Target="http://libris.kb.se/bib/7985579" TargetMode="External"/><Relationship Id="rId455" Type="http://schemas.openxmlformats.org/officeDocument/2006/relationships/hyperlink" Target="http://libris.kb.se/bib/9682474" TargetMode="External"/><Relationship Id="rId662" Type="http://schemas.openxmlformats.org/officeDocument/2006/relationships/hyperlink" Target="http://bookinfo.se/a/inger+selander/" TargetMode="External"/><Relationship Id="rId1085" Type="http://schemas.openxmlformats.org/officeDocument/2006/relationships/hyperlink" Target="http://libris.kb.se/bib/2245777" TargetMode="External"/><Relationship Id="rId1292" Type="http://schemas.openxmlformats.org/officeDocument/2006/relationships/hyperlink" Target="http://libris.kb.se/bib/2444178" TargetMode="External"/><Relationship Id="rId1306" Type="http://schemas.openxmlformats.org/officeDocument/2006/relationships/hyperlink" Target="http://libris.kb.se/bib/19748506" TargetMode="External"/><Relationship Id="rId1513" Type="http://schemas.openxmlformats.org/officeDocument/2006/relationships/hyperlink" Target="http://libris.kb.se/bib/7749240" TargetMode="External"/><Relationship Id="rId12" Type="http://schemas.openxmlformats.org/officeDocument/2006/relationships/hyperlink" Target="http://www.gospelcenter.se/shop/catalog/index.php?cPath=94&amp;osCsid=0qofidtfe7b83q1rb4bt8khjk6" TargetMode="External"/><Relationship Id="rId108" Type="http://schemas.openxmlformats.org/officeDocument/2006/relationships/hyperlink" Target="http://libris.kb.se/bib/2431082" TargetMode="External"/><Relationship Id="rId315" Type="http://schemas.openxmlformats.org/officeDocument/2006/relationships/hyperlink" Target="http://libris.kb.se/bib/1329652" TargetMode="External"/><Relationship Id="rId522" Type="http://schemas.openxmlformats.org/officeDocument/2006/relationships/hyperlink" Target="http://anslag.rj.se/sv/anslag/35946" TargetMode="External"/><Relationship Id="rId967" Type="http://schemas.openxmlformats.org/officeDocument/2006/relationships/hyperlink" Target="http://libris.kb.se/bib/2782758" TargetMode="External"/><Relationship Id="rId1152" Type="http://schemas.openxmlformats.org/officeDocument/2006/relationships/hyperlink" Target="http://libris.kb.se/bib/2247833" TargetMode="External"/><Relationship Id="rId1597" Type="http://schemas.openxmlformats.org/officeDocument/2006/relationships/hyperlink" Target="http://libris.kb.se/bib/18422535" TargetMode="External"/><Relationship Id="rId96" Type="http://schemas.openxmlformats.org/officeDocument/2006/relationships/hyperlink" Target="http://libris.kb.se/bib/1637395" TargetMode="External"/><Relationship Id="rId161" Type="http://schemas.openxmlformats.org/officeDocument/2006/relationships/hyperlink" Target="http://libris.kb.se/bib/3004606" TargetMode="External"/><Relationship Id="rId399" Type="http://schemas.openxmlformats.org/officeDocument/2006/relationships/hyperlink" Target="http://libris.kb.se/bib/9862150" TargetMode="External"/><Relationship Id="rId827" Type="http://schemas.openxmlformats.org/officeDocument/2006/relationships/hyperlink" Target="http://sv.wikipedia.org/wiki/Filip_Fredrik_Hiller" TargetMode="External"/><Relationship Id="rId1012" Type="http://schemas.openxmlformats.org/officeDocument/2006/relationships/hyperlink" Target="http://libris.kb.se/bib/1600413" TargetMode="External"/><Relationship Id="rId1457" Type="http://schemas.openxmlformats.org/officeDocument/2006/relationships/hyperlink" Target="http://libris.kb.se/bib/1293744" TargetMode="External"/><Relationship Id="rId1664" Type="http://schemas.openxmlformats.org/officeDocument/2006/relationships/hyperlink" Target="https://sv.wikipedia.org/wiki/Den_svenska_psalmboken_1819" TargetMode="External"/><Relationship Id="rId259" Type="http://schemas.openxmlformats.org/officeDocument/2006/relationships/hyperlink" Target="http://libris.kb.se/bib/1367661" TargetMode="External"/><Relationship Id="rId466" Type="http://schemas.openxmlformats.org/officeDocument/2006/relationships/hyperlink" Target="http://www.svenskakyrkan.se/ramsberg/" TargetMode="External"/><Relationship Id="rId673" Type="http://schemas.openxmlformats.org/officeDocument/2006/relationships/hyperlink" Target="http://sv.wikipedia.org/wiki/Anders_Frostenson" TargetMode="External"/><Relationship Id="rId880" Type="http://schemas.openxmlformats.org/officeDocument/2006/relationships/hyperlink" Target="http://sv.wikipedia.org/wiki/Stridss&#229;nger" TargetMode="External"/><Relationship Id="rId1096" Type="http://schemas.openxmlformats.org/officeDocument/2006/relationships/hyperlink" Target="http://libris.kb.se/bib/1659458" TargetMode="External"/><Relationship Id="rId1317" Type="http://schemas.openxmlformats.org/officeDocument/2006/relationships/hyperlink" Target="http://musikverket.se/musikochteaterbiblioteket/files/2013/02/Siffernotskrifter.pdf" TargetMode="External"/><Relationship Id="rId1524" Type="http://schemas.openxmlformats.org/officeDocument/2006/relationships/hyperlink" Target="http://libris.kb.se/bib/1598592" TargetMode="External"/><Relationship Id="rId23" Type="http://schemas.openxmlformats.org/officeDocument/2006/relationships/hyperlink" Target="http://www.bokraven.com/" TargetMode="External"/><Relationship Id="rId119" Type="http://schemas.openxmlformats.org/officeDocument/2006/relationships/hyperlink" Target="http://libris.kb.se/bib/1380171" TargetMode="External"/><Relationship Id="rId326" Type="http://schemas.openxmlformats.org/officeDocument/2006/relationships/hyperlink" Target="http://libris.kb.se/bib/1835712" TargetMode="External"/><Relationship Id="rId533" Type="http://schemas.openxmlformats.org/officeDocument/2006/relationships/hyperlink" Target="http://libris.kb.se/bib/14740054" TargetMode="External"/><Relationship Id="rId978" Type="http://schemas.openxmlformats.org/officeDocument/2006/relationships/hyperlink" Target="http://libris.kb.se/bib/2633934" TargetMode="External"/><Relationship Id="rId1163" Type="http://schemas.openxmlformats.org/officeDocument/2006/relationships/hyperlink" Target="http://libris.kb.se/bib/1599702" TargetMode="External"/><Relationship Id="rId1370" Type="http://schemas.openxmlformats.org/officeDocument/2006/relationships/hyperlink" Target="http://libris.kb.se/bib/2893415" TargetMode="External"/><Relationship Id="rId740" Type="http://schemas.openxmlformats.org/officeDocument/2006/relationships/hyperlink" Target="http://libris.kb.se/bib/338265" TargetMode="External"/><Relationship Id="rId838" Type="http://schemas.openxmlformats.org/officeDocument/2006/relationships/hyperlink" Target="http://sv.wikipedia.org/wiki/Edvard_Herman_Rodhe" TargetMode="External"/><Relationship Id="rId1023" Type="http://schemas.openxmlformats.org/officeDocument/2006/relationships/hyperlink" Target="http://sv.wikipedia.org/wiki/Andrew_L._Skoog" TargetMode="External"/><Relationship Id="rId1468" Type="http://schemas.openxmlformats.org/officeDocument/2006/relationships/hyperlink" Target="http://libris.kb.se/bib/1374020" TargetMode="External"/><Relationship Id="rId1675" Type="http://schemas.openxmlformats.org/officeDocument/2006/relationships/hyperlink" Target="http://libris.kb.se/bib/2406416" TargetMode="External"/><Relationship Id="rId172" Type="http://schemas.openxmlformats.org/officeDocument/2006/relationships/hyperlink" Target="http://libris.kb.se/bib/1726821" TargetMode="External"/><Relationship Id="rId477" Type="http://schemas.openxmlformats.org/officeDocument/2006/relationships/hyperlink" Target="http://www.dagen.se/dagen/Article.aspx?ID=12609" TargetMode="External"/><Relationship Id="rId600" Type="http://schemas.openxmlformats.org/officeDocument/2006/relationships/hyperlink" Target="http://sv.wikipedia.org/wiki/Oscar_Ahnfelt" TargetMode="External"/><Relationship Id="rId684" Type="http://schemas.openxmlformats.org/officeDocument/2006/relationships/hyperlink" Target="http://sv.wikipedia.org/wiki/Anders_Frostenson" TargetMode="External"/><Relationship Id="rId1230" Type="http://schemas.openxmlformats.org/officeDocument/2006/relationships/hyperlink" Target="http://libris.kb.se/bib/462342" TargetMode="External"/><Relationship Id="rId1328" Type="http://schemas.openxmlformats.org/officeDocument/2006/relationships/hyperlink" Target="https://www.antikvariat.net/sv/cenm2599-ett-nytt-uppslag-i-psalmboks-och-koralfragan-nodermann-preben-wulff-fredrik" TargetMode="External"/><Relationship Id="rId1535" Type="http://schemas.openxmlformats.org/officeDocument/2006/relationships/hyperlink" Target="http://libris.kb.se/bib/903289" TargetMode="External"/><Relationship Id="rId337" Type="http://schemas.openxmlformats.org/officeDocument/2006/relationships/hyperlink" Target="http://libris.kb.se/bib/3109628" TargetMode="External"/><Relationship Id="rId891" Type="http://schemas.openxmlformats.org/officeDocument/2006/relationships/hyperlink" Target="http://sv.wikipedia.org/wiki/Lapp-Lisa" TargetMode="External"/><Relationship Id="rId905" Type="http://schemas.openxmlformats.org/officeDocument/2006/relationships/hyperlink" Target="http://sv.wikipedia.org/wiki/Abraham_Mankell" TargetMode="External"/><Relationship Id="rId989" Type="http://schemas.openxmlformats.org/officeDocument/2006/relationships/hyperlink" Target="http://sv.wikipedia.org/wiki/Den_gamla_psalmboken" TargetMode="External"/><Relationship Id="rId34" Type="http://schemas.openxmlformats.org/officeDocument/2006/relationships/hyperlink" Target="http://libris.kb.se/bib/1356104" TargetMode="External"/><Relationship Id="rId544" Type="http://schemas.openxmlformats.org/officeDocument/2006/relationships/hyperlink" Target="http://libris.kb.se/bib/1481539" TargetMode="External"/><Relationship Id="rId751" Type="http://schemas.openxmlformats.org/officeDocument/2006/relationships/hyperlink" Target="http://www.sol.lu.se/person/BoWendt" TargetMode="External"/><Relationship Id="rId849" Type="http://schemas.openxmlformats.org/officeDocument/2006/relationships/hyperlink" Target="http://sv.wikipedia.org/wiki/Helgelsef%C3%B6rbundet" TargetMode="External"/><Relationship Id="rId1174" Type="http://schemas.openxmlformats.org/officeDocument/2006/relationships/hyperlink" Target="http://libris.kb.se/bib/7627048" TargetMode="External"/><Relationship Id="rId1381" Type="http://schemas.openxmlformats.org/officeDocument/2006/relationships/hyperlink" Target="http://libris.kb.se/bib/1635555" TargetMode="External"/><Relationship Id="rId1479" Type="http://schemas.openxmlformats.org/officeDocument/2006/relationships/hyperlink" Target="http://libris.kb.se/bib/671290" TargetMode="External"/><Relationship Id="rId1602" Type="http://schemas.openxmlformats.org/officeDocument/2006/relationships/hyperlink" Target="http://libris.kb.se/bib/862901" TargetMode="External"/><Relationship Id="rId183" Type="http://schemas.openxmlformats.org/officeDocument/2006/relationships/hyperlink" Target="http://libris.kb.se/bib/1614624" TargetMode="External"/><Relationship Id="rId390" Type="http://schemas.openxmlformats.org/officeDocument/2006/relationships/hyperlink" Target="http://libris.kb.se/bib/8222335" TargetMode="External"/><Relationship Id="rId404" Type="http://schemas.openxmlformats.org/officeDocument/2006/relationships/hyperlink" Target="http://libris.kb.se/bib/2977801" TargetMode="External"/><Relationship Id="rId611" Type="http://schemas.openxmlformats.org/officeDocument/2006/relationships/hyperlink" Target="http://sv.wikipedia.org/wiki/Sjungom" TargetMode="External"/><Relationship Id="rId1034" Type="http://schemas.openxmlformats.org/officeDocument/2006/relationships/hyperlink" Target="http://libris.kb.se/bib/8222472" TargetMode="External"/><Relationship Id="rId1241" Type="http://schemas.openxmlformats.org/officeDocument/2006/relationships/hyperlink" Target="http://libris.kb.se/bib/1771474" TargetMode="External"/><Relationship Id="rId1339" Type="http://schemas.openxmlformats.org/officeDocument/2006/relationships/hyperlink" Target="http://libris.kb.se/bib/10033797" TargetMode="External"/><Relationship Id="rId250" Type="http://schemas.openxmlformats.org/officeDocument/2006/relationships/hyperlink" Target="http://libris.kb.se/bib/2431090" TargetMode="External"/><Relationship Id="rId488" Type="http://schemas.openxmlformats.org/officeDocument/2006/relationships/hyperlink" Target="http://www.skarastiftshistoriska.nu/" TargetMode="External"/><Relationship Id="rId695" Type="http://schemas.openxmlformats.org/officeDocument/2006/relationships/hyperlink" Target="http://sv.wikipedia.org/wiki/Fribaptistsamfundet" TargetMode="External"/><Relationship Id="rId709" Type="http://schemas.openxmlformats.org/officeDocument/2006/relationships/hyperlink" Target="http://sv.wikipedia.org/wiki/Kom" TargetMode="External"/><Relationship Id="rId916" Type="http://schemas.openxmlformats.org/officeDocument/2006/relationships/hyperlink" Target="http://sv.wikipedia.org/wiki/F%F6rsamlingss%E5ngbok" TargetMode="External"/><Relationship Id="rId1101" Type="http://schemas.openxmlformats.org/officeDocument/2006/relationships/hyperlink" Target="http://libris.kb.se/bib/1388405" TargetMode="External"/><Relationship Id="rId1546" Type="http://schemas.openxmlformats.org/officeDocument/2006/relationships/hyperlink" Target="http://libris.kb.se/bib/3045066" TargetMode="External"/><Relationship Id="rId45" Type="http://schemas.openxmlformats.org/officeDocument/2006/relationships/hyperlink" Target="http://libris.kb.se/bib/1363640" TargetMode="External"/><Relationship Id="rId110" Type="http://schemas.openxmlformats.org/officeDocument/2006/relationships/hyperlink" Target="http://libris.kb.se/bib/3045067" TargetMode="External"/><Relationship Id="rId348" Type="http://schemas.openxmlformats.org/officeDocument/2006/relationships/hyperlink" Target="http://libris.kb.se/bib/2770097" TargetMode="External"/><Relationship Id="rId555" Type="http://schemas.openxmlformats.org/officeDocument/2006/relationships/hyperlink" Target="http://sv.wikipedia.org/wiki/Betty_Ehrenborg" TargetMode="External"/><Relationship Id="rId762" Type="http://schemas.openxmlformats.org/officeDocument/2006/relationships/hyperlink" Target="http://sv.wikipedia.org/wiki/Johan_Olof_Wallin" TargetMode="External"/><Relationship Id="rId1185" Type="http://schemas.openxmlformats.org/officeDocument/2006/relationships/hyperlink" Target="http://libris.kb.se/bib/9872333" TargetMode="External"/><Relationship Id="rId1392" Type="http://schemas.openxmlformats.org/officeDocument/2006/relationships/hyperlink" Target="http://libris.kb.se/bib/3265574" TargetMode="External"/><Relationship Id="rId1406" Type="http://schemas.openxmlformats.org/officeDocument/2006/relationships/hyperlink" Target="http://libris.kb.se/bib/13981599" TargetMode="External"/><Relationship Id="rId1613" Type="http://schemas.openxmlformats.org/officeDocument/2006/relationships/hyperlink" Target="http://libris.kb.se/bib/2310415" TargetMode="External"/><Relationship Id="rId194" Type="http://schemas.openxmlformats.org/officeDocument/2006/relationships/hyperlink" Target="http://libris.kb.se/bib/1659527" TargetMode="External"/><Relationship Id="rId208" Type="http://schemas.openxmlformats.org/officeDocument/2006/relationships/hyperlink" Target="http://libris.kb.se/bib/1637665" TargetMode="External"/><Relationship Id="rId415" Type="http://schemas.openxmlformats.org/officeDocument/2006/relationships/hyperlink" Target="http://libris.kb.se/bib/1581647" TargetMode="External"/><Relationship Id="rId622" Type="http://schemas.openxmlformats.org/officeDocument/2006/relationships/hyperlink" Target="http://sv.wikipedia.org/wiki/Samuel_Gabrielsson" TargetMode="External"/><Relationship Id="rId1045" Type="http://schemas.openxmlformats.org/officeDocument/2006/relationships/hyperlink" Target="http://libris.kb.se/bib/11717825?vw=short" TargetMode="External"/><Relationship Id="rId1252" Type="http://schemas.openxmlformats.org/officeDocument/2006/relationships/hyperlink" Target="https://bibsys-almaprimo.hosted.exlibrisgroup.com/primo_library/libweb/action/display.do?tabs=requestTab&amp;ct=display&amp;fn=search&amp;doc=BIBSYS_ILS71489173160002201&amp;indx=1&amp;recIds=BIBSYS_ILS71489173160002201&amp;recIdxs=0&amp;elementId=0&amp;renderMode=poppedOut&amp;displayMode=" TargetMode="External"/><Relationship Id="rId261" Type="http://schemas.openxmlformats.org/officeDocument/2006/relationships/hyperlink" Target="http://libris.kb.se/bib/2031456" TargetMode="External"/><Relationship Id="rId499" Type="http://schemas.openxmlformats.org/officeDocument/2006/relationships/hyperlink" Target="http://regina.kb.se/F?func=find-c&amp;charconv=default&amp;ccl_term=WRD%20=%20(%20evangeliska%20s%C3%A5nger%20)&amp;local_base=KBS01" TargetMode="External"/><Relationship Id="rId927" Type="http://schemas.openxmlformats.org/officeDocument/2006/relationships/hyperlink" Target="http://sv.wikipedia.org/wiki/Zacharias_Topelius" TargetMode="External"/><Relationship Id="rId1112" Type="http://schemas.openxmlformats.org/officeDocument/2006/relationships/hyperlink" Target="http://libris.kb.se/bib/1367053" TargetMode="External"/><Relationship Id="rId1557" Type="http://schemas.openxmlformats.org/officeDocument/2006/relationships/hyperlink" Target="http://libris.kb.se/bib/2425268" TargetMode="External"/><Relationship Id="rId56" Type="http://schemas.openxmlformats.org/officeDocument/2006/relationships/hyperlink" Target="http://libris.kb.se/bib/1417990" TargetMode="External"/><Relationship Id="rId359" Type="http://schemas.openxmlformats.org/officeDocument/2006/relationships/hyperlink" Target="http://libris.kb.se/bib/1334280" TargetMode="External"/><Relationship Id="rId566" Type="http://schemas.openxmlformats.org/officeDocument/2006/relationships/hyperlink" Target="http://sv.wikipedia.org/wiki/Natanael_Beskow" TargetMode="External"/><Relationship Id="rId773" Type="http://schemas.openxmlformats.org/officeDocument/2006/relationships/hyperlink" Target="http://sv.wikipedia.org/wiki/Oscar_Ahnfelt" TargetMode="External"/><Relationship Id="rId1196" Type="http://schemas.openxmlformats.org/officeDocument/2006/relationships/hyperlink" Target="http://libris.kb.se/bib/1657958" TargetMode="External"/><Relationship Id="rId1417" Type="http://schemas.openxmlformats.org/officeDocument/2006/relationships/hyperlink" Target="http://libris.kb.se/bib/1638255" TargetMode="External"/><Relationship Id="rId1624" Type="http://schemas.openxmlformats.org/officeDocument/2006/relationships/hyperlink" Target="http://libris.kb.se/bib/1835996" TargetMode="External"/><Relationship Id="rId121" Type="http://schemas.openxmlformats.org/officeDocument/2006/relationships/hyperlink" Target="http://libris.kb.se/bib/1430091" TargetMode="External"/><Relationship Id="rId219" Type="http://schemas.openxmlformats.org/officeDocument/2006/relationships/hyperlink" Target="http://libris.kb.se/bib/3109684" TargetMode="External"/><Relationship Id="rId426" Type="http://schemas.openxmlformats.org/officeDocument/2006/relationships/hyperlink" Target="http://libris.kb.se/bib/863117" TargetMode="External"/><Relationship Id="rId633" Type="http://schemas.openxmlformats.org/officeDocument/2006/relationships/hyperlink" Target="http://sv.wikipedia.org/wiki/Betty_Ehrenborg" TargetMode="External"/><Relationship Id="rId980" Type="http://schemas.openxmlformats.org/officeDocument/2006/relationships/hyperlink" Target="http://libris.kb.se/bib/1657320" TargetMode="External"/><Relationship Id="rId1056" Type="http://schemas.openxmlformats.org/officeDocument/2006/relationships/hyperlink" Target="http://libris.kb.se/bib/1496635" TargetMode="External"/><Relationship Id="rId1263" Type="http://schemas.openxmlformats.org/officeDocument/2006/relationships/hyperlink" Target="http://libris.kb.se/bib/1636715" TargetMode="External"/><Relationship Id="rId840" Type="http://schemas.openxmlformats.org/officeDocument/2006/relationships/hyperlink" Target="http://sv.wikipedia.org/wiki/Kyrklig_s%E5ng" TargetMode="External"/><Relationship Id="rId938" Type="http://schemas.openxmlformats.org/officeDocument/2006/relationships/hyperlink" Target="http://sv.wikipedia.org/wiki/Einar_Ekberg" TargetMode="External"/><Relationship Id="rId1470" Type="http://schemas.openxmlformats.org/officeDocument/2006/relationships/hyperlink" Target="http://libris.kb.se/bib/2629142" TargetMode="External"/><Relationship Id="rId1568" Type="http://schemas.openxmlformats.org/officeDocument/2006/relationships/hyperlink" Target="http://libris.kb.se/bib/10223770" TargetMode="External"/><Relationship Id="rId67" Type="http://schemas.openxmlformats.org/officeDocument/2006/relationships/hyperlink" Target="http://libris.kb.se/bib/879158" TargetMode="External"/><Relationship Id="rId272" Type="http://schemas.openxmlformats.org/officeDocument/2006/relationships/hyperlink" Target="http://libris.kb.se/bib/9124127" TargetMode="External"/><Relationship Id="rId577" Type="http://schemas.openxmlformats.org/officeDocument/2006/relationships/hyperlink" Target="http://sv.wikipedia.org/wiki/Olle_Nystedt" TargetMode="External"/><Relationship Id="rId700" Type="http://schemas.openxmlformats.org/officeDocument/2006/relationships/hyperlink" Target="http://sv.wikipedia.org/wiki/Natanael_Beskow" TargetMode="External"/><Relationship Id="rId1123" Type="http://schemas.openxmlformats.org/officeDocument/2006/relationships/hyperlink" Target="http://libris.kb.se/bib/877243" TargetMode="External"/><Relationship Id="rId1330" Type="http://schemas.openxmlformats.org/officeDocument/2006/relationships/hyperlink" Target="http://libris.kb.se/bib/677929" TargetMode="External"/><Relationship Id="rId1428" Type="http://schemas.openxmlformats.org/officeDocument/2006/relationships/hyperlink" Target="http://libris.kb.se/bib/3109489" TargetMode="External"/><Relationship Id="rId1635" Type="http://schemas.openxmlformats.org/officeDocument/2006/relationships/hyperlink" Target="http://libris.kb.se/bib/10035967" TargetMode="External"/><Relationship Id="rId132" Type="http://schemas.openxmlformats.org/officeDocument/2006/relationships/hyperlink" Target="http://libris.kb.se/bib/2431069" TargetMode="External"/><Relationship Id="rId784" Type="http://schemas.openxmlformats.org/officeDocument/2006/relationships/hyperlink" Target="http://sv.wikipedia.org/wiki/Svensk_s&#246;ndagsskols&#229;ngbok_1908" TargetMode="External"/><Relationship Id="rId991" Type="http://schemas.openxmlformats.org/officeDocument/2006/relationships/hyperlink" Target="http://libris.kb.se/bib/2288143" TargetMode="External"/><Relationship Id="rId1067" Type="http://schemas.openxmlformats.org/officeDocument/2006/relationships/hyperlink" Target="http://libris.kb.se/bib/1339364" TargetMode="External"/><Relationship Id="rId437" Type="http://schemas.openxmlformats.org/officeDocument/2006/relationships/hyperlink" Target="http://libris.kb.se/bib/1388405" TargetMode="External"/><Relationship Id="rId644" Type="http://schemas.openxmlformats.org/officeDocument/2006/relationships/hyperlink" Target="http://sv.wikipedia.org/wiki/John_Bunyan" TargetMode="External"/><Relationship Id="rId851" Type="http://schemas.openxmlformats.org/officeDocument/2006/relationships/hyperlink" Target="http://sv.wikipedia.org/wiki/Andliga%20s&#229;nger" TargetMode="External"/><Relationship Id="rId1274" Type="http://schemas.openxmlformats.org/officeDocument/2006/relationships/hyperlink" Target="http://libris.kb.se/bib/1455799" TargetMode="External"/><Relationship Id="rId1481" Type="http://schemas.openxmlformats.org/officeDocument/2006/relationships/hyperlink" Target="http://libris.kb.se/bib/650379" TargetMode="External"/><Relationship Id="rId1579" Type="http://schemas.openxmlformats.org/officeDocument/2006/relationships/hyperlink" Target="http://libris.kb.se/bib/1430089" TargetMode="External"/><Relationship Id="rId283" Type="http://schemas.openxmlformats.org/officeDocument/2006/relationships/hyperlink" Target="http://libris.kb.se/bib/1430088" TargetMode="External"/><Relationship Id="rId490" Type="http://schemas.openxmlformats.org/officeDocument/2006/relationships/hyperlink" Target="http://gammelbo.se/Bygden/Kapellet/RamsbergsBaptister.htm" TargetMode="External"/><Relationship Id="rId504" Type="http://schemas.openxmlformats.org/officeDocument/2006/relationships/hyperlink" Target="http://www.kristnet.org/rosenius/sidopersoner.shtml" TargetMode="External"/><Relationship Id="rId711" Type="http://schemas.openxmlformats.org/officeDocument/2006/relationships/hyperlink" Target="http://www.luthersem.edu/mgranquist/" TargetMode="External"/><Relationship Id="rId949" Type="http://schemas.openxmlformats.org/officeDocument/2006/relationships/hyperlink" Target="http://sv.wikipedia.org/wiki/Segertoner_1922" TargetMode="External"/><Relationship Id="rId1134" Type="http://schemas.openxmlformats.org/officeDocument/2006/relationships/hyperlink" Target="http://libris.kb.se/bib/9967805" TargetMode="External"/><Relationship Id="rId1341" Type="http://schemas.openxmlformats.org/officeDocument/2006/relationships/hyperlink" Target="http://libris.kb.se/bib/7237614" TargetMode="External"/><Relationship Id="rId78" Type="http://schemas.openxmlformats.org/officeDocument/2006/relationships/hyperlink" Target="http://libris.kb.se/bib/9628115" TargetMode="External"/><Relationship Id="rId143" Type="http://schemas.openxmlformats.org/officeDocument/2006/relationships/hyperlink" Target="http://libris.kb.se/bib/10651795" TargetMode="External"/><Relationship Id="rId350" Type="http://schemas.openxmlformats.org/officeDocument/2006/relationships/hyperlink" Target="http://libris.kb.se/bib/9625518" TargetMode="External"/><Relationship Id="rId588" Type="http://schemas.openxmlformats.org/officeDocument/2006/relationships/hyperlink" Target="http://www.kb.se/soka/kataloger/regina?func=find-b&amp;request=000911040&amp;find_code=SYS&amp;local_base=KBS01" TargetMode="External"/><Relationship Id="rId795" Type="http://schemas.openxmlformats.org/officeDocument/2006/relationships/hyperlink" Target="http://sv.wikipedia.org/wiki/Sjundedagsadventisterna" TargetMode="External"/><Relationship Id="rId809" Type="http://schemas.openxmlformats.org/officeDocument/2006/relationships/hyperlink" Target="http://sv.wikipedia.org/wiki/Oscar%20L&#246;vgren%20(hymnolog)" TargetMode="External"/><Relationship Id="rId1201" Type="http://schemas.openxmlformats.org/officeDocument/2006/relationships/hyperlink" Target="http://libris.kb.se/bib/9382394" TargetMode="External"/><Relationship Id="rId1439" Type="http://schemas.openxmlformats.org/officeDocument/2006/relationships/hyperlink" Target="http://libris.kb.se/bib/1448481" TargetMode="External"/><Relationship Id="rId1646" Type="http://schemas.openxmlformats.org/officeDocument/2006/relationships/hyperlink" Target="http://libris.kb.se/bib/876725" TargetMode="External"/><Relationship Id="rId9" Type="http://schemas.openxmlformats.org/officeDocument/2006/relationships/hyperlink" Target="http://www.gospelcenter.se/shop/catalog/product_info.php?products_id=16708&amp;osCsid=0qofidtfe7b83q1rb4bt8khjk6" TargetMode="External"/><Relationship Id="rId210" Type="http://schemas.openxmlformats.org/officeDocument/2006/relationships/hyperlink" Target="http://libris.kb.se/bib/7668559" TargetMode="External"/><Relationship Id="rId448" Type="http://schemas.openxmlformats.org/officeDocument/2006/relationships/hyperlink" Target="http://libris.kb.se/bib/10681263" TargetMode="External"/><Relationship Id="rId655" Type="http://schemas.openxmlformats.org/officeDocument/2006/relationships/hyperlink" Target="http://sv.wikipedia.org/wiki/Segertoner_1930" TargetMode="External"/><Relationship Id="rId862" Type="http://schemas.openxmlformats.org/officeDocument/2006/relationships/hyperlink" Target="http://sv.wikipedia.org/wiki/Elias_Hane" TargetMode="External"/><Relationship Id="rId1078" Type="http://schemas.openxmlformats.org/officeDocument/2006/relationships/hyperlink" Target="http://www.solbri.se/" TargetMode="External"/><Relationship Id="rId1285" Type="http://schemas.openxmlformats.org/officeDocument/2006/relationships/hyperlink" Target="http://libris.kb.se/bib/1598169" TargetMode="External"/><Relationship Id="rId1492" Type="http://schemas.openxmlformats.org/officeDocument/2006/relationships/hyperlink" Target="http://libris.kb.se/bib/1329652" TargetMode="External"/><Relationship Id="rId1506" Type="http://schemas.openxmlformats.org/officeDocument/2006/relationships/hyperlink" Target="http://libris.kb.se/bib/2997868" TargetMode="External"/><Relationship Id="rId294" Type="http://schemas.openxmlformats.org/officeDocument/2006/relationships/hyperlink" Target="http://libris.kb.se/bib/7226812" TargetMode="External"/><Relationship Id="rId308" Type="http://schemas.openxmlformats.org/officeDocument/2006/relationships/hyperlink" Target="http://libris.kb.se/bib/149708" TargetMode="External"/><Relationship Id="rId515" Type="http://schemas.openxmlformats.org/officeDocument/2006/relationships/hyperlink" Target="http://www.evl.fi/borga_stift/psalmer/bakgrundsblick.htm" TargetMode="External"/><Relationship Id="rId722" Type="http://schemas.openxmlformats.org/officeDocument/2006/relationships/hyperlink" Target="http://libris.kb.se/bib/1600412" TargetMode="External"/><Relationship Id="rId1145" Type="http://schemas.openxmlformats.org/officeDocument/2006/relationships/hyperlink" Target="http://sv.wikipedia.org/wiki/Olof_Kolmodin" TargetMode="External"/><Relationship Id="rId1352" Type="http://schemas.openxmlformats.org/officeDocument/2006/relationships/hyperlink" Target="http://libris.kb.se/bib/1600161" TargetMode="External"/><Relationship Id="rId89" Type="http://schemas.openxmlformats.org/officeDocument/2006/relationships/hyperlink" Target="http://libris.kb.se/bib/3192636" TargetMode="External"/><Relationship Id="rId154" Type="http://schemas.openxmlformats.org/officeDocument/2006/relationships/hyperlink" Target="http://libris.kb.se/bib/1795530" TargetMode="External"/><Relationship Id="rId361" Type="http://schemas.openxmlformats.org/officeDocument/2006/relationships/hyperlink" Target="http://libris.kb.se/bib/2288157" TargetMode="External"/><Relationship Id="rId599" Type="http://schemas.openxmlformats.org/officeDocument/2006/relationships/hyperlink" Target="http://sv.wikipedia.org/wiki/Einar_Ekberg" TargetMode="External"/><Relationship Id="rId1005" Type="http://schemas.openxmlformats.org/officeDocument/2006/relationships/hyperlink" Target="http://libris.kb.se/bib/1598169" TargetMode="External"/><Relationship Id="rId1212" Type="http://schemas.openxmlformats.org/officeDocument/2006/relationships/hyperlink" Target="https://sv.wikipedia.org/wiki/Sions_S%C3%A5nger_(1951)" TargetMode="External"/><Relationship Id="rId1657" Type="http://schemas.openxmlformats.org/officeDocument/2006/relationships/hyperlink" Target="https://sv.wikipedia.org/wiki/Den_svenska_psalmboken_1695" TargetMode="External"/><Relationship Id="rId459" Type="http://schemas.openxmlformats.org/officeDocument/2006/relationships/hyperlink" Target="http://www.bodaforsantikvariat.se/" TargetMode="External"/><Relationship Id="rId666" Type="http://schemas.openxmlformats.org/officeDocument/2006/relationships/hyperlink" Target="http://sv.wikipedia.org/wiki/Fribaptistsamfundet" TargetMode="External"/><Relationship Id="rId873" Type="http://schemas.openxmlformats.org/officeDocument/2006/relationships/hyperlink" Target="http://regina.kb.se/F/?func=find-b&amp;request=000168156&amp;find_code=SYS&amp;local_base=KBS01" TargetMode="External"/><Relationship Id="rId1089" Type="http://schemas.openxmlformats.org/officeDocument/2006/relationships/hyperlink" Target="http://runeberg.org/wefriodl/0158.html" TargetMode="External"/><Relationship Id="rId1296" Type="http://schemas.openxmlformats.org/officeDocument/2006/relationships/hyperlink" Target="http://libris.kb.se/bib/12744391" TargetMode="External"/><Relationship Id="rId1517" Type="http://schemas.openxmlformats.org/officeDocument/2006/relationships/hyperlink" Target="http://libris.kb.se/bib/3146916" TargetMode="External"/><Relationship Id="rId16" Type="http://schemas.openxmlformats.org/officeDocument/2006/relationships/hyperlink" Target="http://www.ifknora.com/ake_pannbenet.htm" TargetMode="External"/><Relationship Id="rId221" Type="http://schemas.openxmlformats.org/officeDocument/2006/relationships/hyperlink" Target="http://libris.kb.se/bib/876198" TargetMode="External"/><Relationship Id="rId319" Type="http://schemas.openxmlformats.org/officeDocument/2006/relationships/hyperlink" Target="http://libris.kb.se/bib/10194116" TargetMode="External"/><Relationship Id="rId526" Type="http://schemas.openxmlformats.org/officeDocument/2006/relationships/hyperlink" Target="http://libris.kb.se/bib/10229652" TargetMode="External"/><Relationship Id="rId1156" Type="http://schemas.openxmlformats.org/officeDocument/2006/relationships/hyperlink" Target="http://slidegur.com/doc/4908993/ny-cd-med-s%C3%A5ng-och-psalmer-fr%C3%A5n-gammalsvenskby" TargetMode="External"/><Relationship Id="rId1363" Type="http://schemas.openxmlformats.org/officeDocument/2006/relationships/hyperlink" Target="http://libris.kb.se/bib/1370081" TargetMode="External"/><Relationship Id="rId733" Type="http://schemas.openxmlformats.org/officeDocument/2006/relationships/hyperlink" Target="http://sv.wikipedia.org/wiki/G%C3%B6tabro" TargetMode="External"/><Relationship Id="rId940" Type="http://schemas.openxmlformats.org/officeDocument/2006/relationships/hyperlink" Target="http://sv.wikipedia.org/wiki/Cecilia_(psalmbok)" TargetMode="External"/><Relationship Id="rId1016" Type="http://schemas.openxmlformats.org/officeDocument/2006/relationships/hyperlink" Target="http://libris.kb.se/bib/1600216" TargetMode="External"/><Relationship Id="rId1570" Type="http://schemas.openxmlformats.org/officeDocument/2006/relationships/hyperlink" Target="http://libris.kb.se/bib/10610954" TargetMode="External"/><Relationship Id="rId1668" Type="http://schemas.openxmlformats.org/officeDocument/2006/relationships/hyperlink" Target="http://libris.kb.se/bib/1598984" TargetMode="External"/><Relationship Id="rId165" Type="http://schemas.openxmlformats.org/officeDocument/2006/relationships/hyperlink" Target="http://libris.kb.se/bib/7646225" TargetMode="External"/><Relationship Id="rId372" Type="http://schemas.openxmlformats.org/officeDocument/2006/relationships/hyperlink" Target="http://libris.kb.se/bib/2194756" TargetMode="External"/><Relationship Id="rId677" Type="http://schemas.openxmlformats.org/officeDocument/2006/relationships/hyperlink" Target="http://sv.wikipedia.org/wiki/Johan_Alfred_Eklund" TargetMode="External"/><Relationship Id="rId800" Type="http://schemas.openxmlformats.org/officeDocument/2006/relationships/hyperlink" Target="http://sv.wikipedia.org/wiki/Mors_dag" TargetMode="External"/><Relationship Id="rId1223" Type="http://schemas.openxmlformats.org/officeDocument/2006/relationships/hyperlink" Target="http://sv.wikipedia.org/wiki/Andliga_s%E5nger,_sjungna_af_Ira_D._Sankey" TargetMode="External"/><Relationship Id="rId1430" Type="http://schemas.openxmlformats.org/officeDocument/2006/relationships/hyperlink" Target="http://libris.kb.se/bib/1659464" TargetMode="External"/><Relationship Id="rId1528" Type="http://schemas.openxmlformats.org/officeDocument/2006/relationships/hyperlink" Target="http://sv.wikipedia.org/wiki/Psalm_och_S%C3%A5ng" TargetMode="External"/><Relationship Id="rId232" Type="http://schemas.openxmlformats.org/officeDocument/2006/relationships/hyperlink" Target="http://libris.kb.se/bib/9908068" TargetMode="External"/><Relationship Id="rId884" Type="http://schemas.openxmlformats.org/officeDocument/2006/relationships/hyperlink" Target="http://sv.wikipedia.org/wiki/Sions_S%C3%A5nger" TargetMode="External"/><Relationship Id="rId27" Type="http://schemas.openxmlformats.org/officeDocument/2006/relationships/hyperlink" Target="http://www.hendricksonorgan.com/" TargetMode="External"/><Relationship Id="rId537" Type="http://schemas.openxmlformats.org/officeDocument/2006/relationships/hyperlink" Target="http://libris.kb.se/bib/1354349" TargetMode="External"/><Relationship Id="rId744" Type="http://schemas.openxmlformats.org/officeDocument/2006/relationships/hyperlink" Target="http://sv.wikipedia.org/wiki/C.O._Rosenius" TargetMode="External"/><Relationship Id="rId951" Type="http://schemas.openxmlformats.org/officeDocument/2006/relationships/hyperlink" Target="http://sv.wikipedia.org/wiki/Psalmer_&amp;_visor_76/82" TargetMode="External"/><Relationship Id="rId1167" Type="http://schemas.openxmlformats.org/officeDocument/2006/relationships/hyperlink" Target="http://libris.kb.se/bib/19423981" TargetMode="External"/><Relationship Id="rId1374" Type="http://schemas.openxmlformats.org/officeDocument/2006/relationships/hyperlink" Target="http://libris.kb.se/bib/9700762" TargetMode="External"/><Relationship Id="rId1581" Type="http://schemas.openxmlformats.org/officeDocument/2006/relationships/hyperlink" Target="http://libris.kb.se/bib/1227947" TargetMode="External"/><Relationship Id="rId1679" Type="http://schemas.openxmlformats.org/officeDocument/2006/relationships/hyperlink" Target="http://libris.kb.se/bib/10439753" TargetMode="External"/><Relationship Id="rId80" Type="http://schemas.openxmlformats.org/officeDocument/2006/relationships/hyperlink" Target="http://libris.kb.se/bib/10474920" TargetMode="External"/><Relationship Id="rId176" Type="http://schemas.openxmlformats.org/officeDocument/2006/relationships/hyperlink" Target="http://libris.kb.se/bib/2261281" TargetMode="External"/><Relationship Id="rId383" Type="http://schemas.openxmlformats.org/officeDocument/2006/relationships/hyperlink" Target="http://libris.kb.se/bib/2512340" TargetMode="External"/><Relationship Id="rId590" Type="http://schemas.openxmlformats.org/officeDocument/2006/relationships/hyperlink" Target="http://sv.wikipedia.org/wiki/Helgad_&#229;t_Herren" TargetMode="External"/><Relationship Id="rId604" Type="http://schemas.openxmlformats.org/officeDocument/2006/relationships/hyperlink" Target="http://sv.wikipedia.org/wiki/Helgelsef%C3%B6rbundet" TargetMode="External"/><Relationship Id="rId811" Type="http://schemas.openxmlformats.org/officeDocument/2006/relationships/hyperlink" Target="http://sv.wikipedia.org/wiki/Oscar%20L&#246;vgren%20(hymnolog)" TargetMode="External"/><Relationship Id="rId1027" Type="http://schemas.openxmlformats.org/officeDocument/2006/relationships/hyperlink" Target="http://sv.wikipedia.org/wiki/Bernhard_Wadstr%F6m" TargetMode="External"/><Relationship Id="rId1234" Type="http://schemas.openxmlformats.org/officeDocument/2006/relationships/hyperlink" Target="https://sok.riksarkivet.se/?postid=Arkis%207995B8A4-E3F9-4225-893D-3DE6904AA889" TargetMode="External"/><Relationship Id="rId1441" Type="http://schemas.openxmlformats.org/officeDocument/2006/relationships/hyperlink" Target="http://libris.kb.se/bib/1448481" TargetMode="External"/><Relationship Id="rId243" Type="http://schemas.openxmlformats.org/officeDocument/2006/relationships/hyperlink" Target="http://libris.kb.se/bib/3282512" TargetMode="External"/><Relationship Id="rId450" Type="http://schemas.openxmlformats.org/officeDocument/2006/relationships/hyperlink" Target="http://libris.kb.se/bib/2786958" TargetMode="External"/><Relationship Id="rId688" Type="http://schemas.openxmlformats.org/officeDocument/2006/relationships/hyperlink" Target="http://sv.wikipedia.org/wiki/Pilgrimstoner_%28s%C3%A5ngbok%29" TargetMode="External"/><Relationship Id="rId895" Type="http://schemas.openxmlformats.org/officeDocument/2006/relationships/hyperlink" Target="http://sv.wikipedia.org/wiki/Emil_Liedgren" TargetMode="External"/><Relationship Id="rId909" Type="http://schemas.openxmlformats.org/officeDocument/2006/relationships/hyperlink" Target="http://sv.wikipedia.org/wiki/Kyrklig_s%E5ng" TargetMode="External"/><Relationship Id="rId1080" Type="http://schemas.openxmlformats.org/officeDocument/2006/relationships/hyperlink" Target="http://sv.wikipedia.org/wiki/Oscar%20L&#246;vgren%20(hymnolog)" TargetMode="External"/><Relationship Id="rId1301" Type="http://schemas.openxmlformats.org/officeDocument/2006/relationships/hyperlink" Target="http://libris.kb.se/bib/1599354" TargetMode="External"/><Relationship Id="rId1539" Type="http://schemas.openxmlformats.org/officeDocument/2006/relationships/hyperlink" Target="http://libris.kb.se/bib/3279886" TargetMode="External"/><Relationship Id="rId38" Type="http://schemas.openxmlformats.org/officeDocument/2006/relationships/hyperlink" Target="http://libris.kb.se/bib/1387580" TargetMode="External"/><Relationship Id="rId103" Type="http://schemas.openxmlformats.org/officeDocument/2006/relationships/hyperlink" Target="http://libris.kb.se/bib/3192624" TargetMode="External"/><Relationship Id="rId310" Type="http://schemas.openxmlformats.org/officeDocument/2006/relationships/hyperlink" Target="http://libris.kb.se/bib/2314227" TargetMode="External"/><Relationship Id="rId548" Type="http://schemas.openxmlformats.org/officeDocument/2006/relationships/hyperlink" Target="http://libris.kb.se/bib/1215127" TargetMode="External"/><Relationship Id="rId755" Type="http://schemas.openxmlformats.org/officeDocument/2006/relationships/hyperlink" Target="http://libris.kb.se/bib/1471887" TargetMode="External"/><Relationship Id="rId962" Type="http://schemas.openxmlformats.org/officeDocument/2006/relationships/hyperlink" Target="http://libris.kb.se/bib/149710" TargetMode="External"/><Relationship Id="rId1178" Type="http://schemas.openxmlformats.org/officeDocument/2006/relationships/hyperlink" Target="http://libris.kb.se/bib/7598126" TargetMode="External"/><Relationship Id="rId1385" Type="http://schemas.openxmlformats.org/officeDocument/2006/relationships/hyperlink" Target="http://libris.kb.se/bib/9061274" TargetMode="External"/><Relationship Id="rId1592" Type="http://schemas.openxmlformats.org/officeDocument/2006/relationships/hyperlink" Target="http://libris.kb.se/bib/1343170" TargetMode="External"/><Relationship Id="rId1606" Type="http://schemas.openxmlformats.org/officeDocument/2006/relationships/hyperlink" Target="http://libris.kb.se/bib/1293818" TargetMode="External"/><Relationship Id="rId91" Type="http://schemas.openxmlformats.org/officeDocument/2006/relationships/hyperlink" Target="http://libris.kb.se/bib/2985381" TargetMode="External"/><Relationship Id="rId187" Type="http://schemas.openxmlformats.org/officeDocument/2006/relationships/hyperlink" Target="http://libris.kb.se/bib/2829658" TargetMode="External"/><Relationship Id="rId394" Type="http://schemas.openxmlformats.org/officeDocument/2006/relationships/hyperlink" Target="http://libris.kb.se/bib/1585402" TargetMode="External"/><Relationship Id="rId408" Type="http://schemas.openxmlformats.org/officeDocument/2006/relationships/hyperlink" Target="http://libris.kb.se/bib/1644713" TargetMode="External"/><Relationship Id="rId615" Type="http://schemas.openxmlformats.org/officeDocument/2006/relationships/hyperlink" Target="http://sv.wikipedia.org/wiki/Sionstoner_1889" TargetMode="External"/><Relationship Id="rId822" Type="http://schemas.openxmlformats.org/officeDocument/2006/relationships/hyperlink" Target="http://sv.wikipedia.org/wiki/Carl_Boberg" TargetMode="External"/><Relationship Id="rId1038" Type="http://schemas.openxmlformats.org/officeDocument/2006/relationships/hyperlink" Target="http://en.wikipedia.org/wiki/Homer_Rodeheaver" TargetMode="External"/><Relationship Id="rId1245" Type="http://schemas.openxmlformats.org/officeDocument/2006/relationships/hyperlink" Target="http://libris.kb.se/bib/2431767" TargetMode="External"/><Relationship Id="rId1452" Type="http://schemas.openxmlformats.org/officeDocument/2006/relationships/hyperlink" Target="http://libris.kb.se/bib/727242" TargetMode="External"/><Relationship Id="rId254" Type="http://schemas.openxmlformats.org/officeDocument/2006/relationships/hyperlink" Target="http://libris.kb.se/bib/893706" TargetMode="External"/><Relationship Id="rId699" Type="http://schemas.openxmlformats.org/officeDocument/2006/relationships/hyperlink" Target="http://sv.wikipedia.org/wiki/John_Ongman" TargetMode="External"/><Relationship Id="rId1091" Type="http://schemas.openxmlformats.org/officeDocument/2006/relationships/hyperlink" Target="http://www.kb.se/samlingarna/oversikt/Sarskilda-samlingar/" TargetMode="External"/><Relationship Id="rId1105" Type="http://schemas.openxmlformats.org/officeDocument/2006/relationships/hyperlink" Target="http://libris.kb.se/bib/1624410" TargetMode="External"/><Relationship Id="rId1312" Type="http://schemas.openxmlformats.org/officeDocument/2006/relationships/hyperlink" Target="http://libris.kb.se/bib/2534180" TargetMode="External"/><Relationship Id="rId49" Type="http://schemas.openxmlformats.org/officeDocument/2006/relationships/hyperlink" Target="http://libris.kb.se/bib/3109690" TargetMode="External"/><Relationship Id="rId114" Type="http://schemas.openxmlformats.org/officeDocument/2006/relationships/hyperlink" Target="http://libris.kb.se/bib/2690133" TargetMode="External"/><Relationship Id="rId461" Type="http://schemas.openxmlformats.org/officeDocument/2006/relationships/hyperlink" Target="http://www.loffe.net/content/view/1071/42/" TargetMode="External"/><Relationship Id="rId559" Type="http://schemas.openxmlformats.org/officeDocument/2006/relationships/hyperlink" Target="http://sv.wikipedia.org/wiki/Betty_Ehrenborg" TargetMode="External"/><Relationship Id="rId766" Type="http://schemas.openxmlformats.org/officeDocument/2006/relationships/hyperlink" Target="http://sv.wikipedia.org/wiki/Oscar%20L&#246;vgren%20(hymnolog)" TargetMode="External"/><Relationship Id="rId1189" Type="http://schemas.openxmlformats.org/officeDocument/2006/relationships/hyperlink" Target="http://libris.kb.se/bib/877852" TargetMode="External"/><Relationship Id="rId1396" Type="http://schemas.openxmlformats.org/officeDocument/2006/relationships/hyperlink" Target="http://libris.kb.se/bib/14855136" TargetMode="External"/><Relationship Id="rId1617" Type="http://schemas.openxmlformats.org/officeDocument/2006/relationships/hyperlink" Target="http://libris.kb.se/bib/20703342" TargetMode="External"/><Relationship Id="rId198" Type="http://schemas.openxmlformats.org/officeDocument/2006/relationships/hyperlink" Target="http://libris.kb.se/bib/1926824" TargetMode="External"/><Relationship Id="rId321" Type="http://schemas.openxmlformats.org/officeDocument/2006/relationships/hyperlink" Target="http://libris.kb.se/bib/1585793" TargetMode="External"/><Relationship Id="rId419" Type="http://schemas.openxmlformats.org/officeDocument/2006/relationships/hyperlink" Target="http://libris.kb.se/bib/3279743" TargetMode="External"/><Relationship Id="rId626" Type="http://schemas.openxmlformats.org/officeDocument/2006/relationships/hyperlink" Target="http://sv.wikipedia.org/wiki/Jakob_Bystr%C3%B6m" TargetMode="External"/><Relationship Id="rId973" Type="http://schemas.openxmlformats.org/officeDocument/2006/relationships/hyperlink" Target="http://sv.wikipedia.org/wiki/Andliga%20s&#229;nger" TargetMode="External"/><Relationship Id="rId1049" Type="http://schemas.openxmlformats.org/officeDocument/2006/relationships/hyperlink" Target="http://libris.kb.se/bib/2431201" TargetMode="External"/><Relationship Id="rId1256" Type="http://schemas.openxmlformats.org/officeDocument/2006/relationships/hyperlink" Target="https://bibsys-almaprimo.hosted.exlibrisgroup.com/primo_library/libweb/action/display.do?tabs=requestTab&amp;ct=display&amp;fn=search&amp;doc=BIBSYS_ILS71492073420002201&amp;indx=3&amp;recIds=BIBSYS_ILS71492073420002201&amp;recIdxs=2&amp;elementId=2&amp;renderMode=poppedOut&amp;displayMode=" TargetMode="External"/><Relationship Id="rId833" Type="http://schemas.openxmlformats.org/officeDocument/2006/relationships/hyperlink" Target="http://sv.wikipedia.org/wiki/Jeanna_Oterdahl" TargetMode="External"/><Relationship Id="rId1116" Type="http://schemas.openxmlformats.org/officeDocument/2006/relationships/hyperlink" Target="http://libris.kb.se/bib/2791377" TargetMode="External"/><Relationship Id="rId1463" Type="http://schemas.openxmlformats.org/officeDocument/2006/relationships/hyperlink" Target="http://libris.kb.se/bib/2425575" TargetMode="External"/><Relationship Id="rId1670" Type="http://schemas.openxmlformats.org/officeDocument/2006/relationships/hyperlink" Target="http://libris.kb.se/bib/2427172" TargetMode="External"/><Relationship Id="rId265" Type="http://schemas.openxmlformats.org/officeDocument/2006/relationships/hyperlink" Target="http://libris.kb.se/bib/9142055" TargetMode="External"/><Relationship Id="rId472" Type="http://schemas.openxmlformats.org/officeDocument/2006/relationships/hyperlink" Target="http://moller42.se/FFK-hembygd/frojer.html" TargetMode="External"/><Relationship Id="rId900" Type="http://schemas.openxmlformats.org/officeDocument/2006/relationships/hyperlink" Target="http://sv.wikipedia.org/wiki/Sions_Nya_S%E5nger" TargetMode="External"/><Relationship Id="rId1323" Type="http://schemas.openxmlformats.org/officeDocument/2006/relationships/hyperlink" Target="http://libris.kb.se/bib/10345460" TargetMode="External"/><Relationship Id="rId1530" Type="http://schemas.openxmlformats.org/officeDocument/2006/relationships/hyperlink" Target="http://libris.kb.se/bib/1599704" TargetMode="External"/><Relationship Id="rId1628" Type="http://schemas.openxmlformats.org/officeDocument/2006/relationships/hyperlink" Target="http://libris.kb.se/bib/7765470" TargetMode="External"/><Relationship Id="rId125" Type="http://schemas.openxmlformats.org/officeDocument/2006/relationships/hyperlink" Target="http://libris.kb.se/bib/1661292" TargetMode="External"/><Relationship Id="rId332" Type="http://schemas.openxmlformats.org/officeDocument/2006/relationships/hyperlink" Target="http://libris.kb.se/bib/3279746" TargetMode="External"/><Relationship Id="rId777" Type="http://schemas.openxmlformats.org/officeDocument/2006/relationships/hyperlink" Target="http://sv.wikipedia.org/wiki/Emil_Liedgren" TargetMode="External"/><Relationship Id="rId984" Type="http://schemas.openxmlformats.org/officeDocument/2006/relationships/hyperlink" Target="http://sv.wikipedia.org/wiki/T%C3%A4nk_om_jag_gifter_mig_med_pr%C3%A4sten" TargetMode="External"/><Relationship Id="rId637" Type="http://schemas.openxmlformats.org/officeDocument/2006/relationships/hyperlink" Target="http://sv.wikipedia.org/wiki/Jo%C3%ABl_Blomqvist" TargetMode="External"/><Relationship Id="rId844" Type="http://schemas.openxmlformats.org/officeDocument/2006/relationships/hyperlink" Target="http://www.gronbobetel.com/" TargetMode="External"/><Relationship Id="rId1267" Type="http://schemas.openxmlformats.org/officeDocument/2006/relationships/hyperlink" Target="http://libris.kb.se/bib/10437612" TargetMode="External"/><Relationship Id="rId1474" Type="http://schemas.openxmlformats.org/officeDocument/2006/relationships/hyperlink" Target="http://libris.kb.se/bib/1645258" TargetMode="External"/><Relationship Id="rId1681" Type="http://schemas.openxmlformats.org/officeDocument/2006/relationships/hyperlink" Target="http://libris.kb.se/bib/7412066" TargetMode="External"/><Relationship Id="rId276" Type="http://schemas.openxmlformats.org/officeDocument/2006/relationships/hyperlink" Target="http://libris.kb.se/bib/778687" TargetMode="External"/><Relationship Id="rId483" Type="http://schemas.openxmlformats.org/officeDocument/2006/relationships/hyperlink" Target="http://www.lansstyrelsen.se/skane/sv/samhallsplanering-och-kulturmiljo/landskapsvard/kulturmiljoprogram/historia-utveckling/religiosa-landskap/Pages/Reformationen.aspx" TargetMode="External"/><Relationship Id="rId690" Type="http://schemas.openxmlformats.org/officeDocument/2006/relationships/hyperlink" Target="http://sv.wikipedia.org/wiki/Jonas_Rothof" TargetMode="External"/><Relationship Id="rId704" Type="http://schemas.openxmlformats.org/officeDocument/2006/relationships/hyperlink" Target="http://sv.wikipedia.org/wiki/Jo%C3%ABl_Blomqvist" TargetMode="External"/><Relationship Id="rId911" Type="http://schemas.openxmlformats.org/officeDocument/2006/relationships/hyperlink" Target="http://sv.wikipedia.org/wiki/Hj%E4rtes%E5nger_1895" TargetMode="External"/><Relationship Id="rId1127" Type="http://schemas.openxmlformats.org/officeDocument/2006/relationships/hyperlink" Target="http://www.bokborsen.se/" TargetMode="External"/><Relationship Id="rId1334" Type="http://schemas.openxmlformats.org/officeDocument/2006/relationships/hyperlink" Target="http://sv.wikipedia.org/wiki/Erik_Nystr%C3%B6m" TargetMode="External"/><Relationship Id="rId1541" Type="http://schemas.openxmlformats.org/officeDocument/2006/relationships/hyperlink" Target="http://libris.kb.se/bib/3279886" TargetMode="External"/><Relationship Id="rId40" Type="http://schemas.openxmlformats.org/officeDocument/2006/relationships/hyperlink" Target="http://libris.kb.se/bib/3109443" TargetMode="External"/><Relationship Id="rId136" Type="http://schemas.openxmlformats.org/officeDocument/2006/relationships/hyperlink" Target="http://libris.kb.se/bib/1413308" TargetMode="External"/><Relationship Id="rId343" Type="http://schemas.openxmlformats.org/officeDocument/2006/relationships/hyperlink" Target="http://libris.kb.se/bib/3264045" TargetMode="External"/><Relationship Id="rId550" Type="http://schemas.openxmlformats.org/officeDocument/2006/relationships/hyperlink" Target="http://sv.wikipedia.org/wiki/Svensk%20psalmbok%20f&#246;r%20den%20evangelisk-lutherska%20kyrkan%20i%20Finland" TargetMode="External"/><Relationship Id="rId788" Type="http://schemas.openxmlformats.org/officeDocument/2006/relationships/hyperlink" Target="http://lanopac.lingonline.jonkoping.se/sv/opac/sok_amneskod.asp?TextAmne=Chc&amp;Host_nr=1" TargetMode="External"/><Relationship Id="rId995" Type="http://schemas.openxmlformats.org/officeDocument/2006/relationships/hyperlink" Target="http://sv.wikipedia.org/wiki/Hoppets_h%C3%A4r" TargetMode="External"/><Relationship Id="rId1180" Type="http://schemas.openxmlformats.org/officeDocument/2006/relationships/hyperlink" Target="http://libris.kb.se/bib/18818590" TargetMode="External"/><Relationship Id="rId1401" Type="http://schemas.openxmlformats.org/officeDocument/2006/relationships/hyperlink" Target="http://libris.kb.se/bib/1584414" TargetMode="External"/><Relationship Id="rId1639" Type="http://schemas.openxmlformats.org/officeDocument/2006/relationships/hyperlink" Target="http://libris.kb.se/bib/1659486" TargetMode="External"/><Relationship Id="rId203" Type="http://schemas.openxmlformats.org/officeDocument/2006/relationships/hyperlink" Target="http://libris.kb.se/bib/2248754" TargetMode="External"/><Relationship Id="rId648" Type="http://schemas.openxmlformats.org/officeDocument/2006/relationships/hyperlink" Target="http://sv.wikipedia.org/wiki/Johann_Arndt" TargetMode="External"/><Relationship Id="rId855" Type="http://schemas.openxmlformats.org/officeDocument/2006/relationships/hyperlink" Target="http://sv.wikipedia.org/wiki/Fr&#228;lsningsarm&#233;ns_s&#229;ngbok_1943" TargetMode="External"/><Relationship Id="rId1040" Type="http://schemas.openxmlformats.org/officeDocument/2006/relationships/hyperlink" Target="http://www.kristianstadsbladet.se/familj/article857370/88-aringring-ger-ut-bok-om-fribaptisterna.html" TargetMode="External"/><Relationship Id="rId1278" Type="http://schemas.openxmlformats.org/officeDocument/2006/relationships/hyperlink" Target="http://libris.kb.se/bib/1600898" TargetMode="External"/><Relationship Id="rId1485" Type="http://schemas.openxmlformats.org/officeDocument/2006/relationships/hyperlink" Target="http://libris.kb.se/bib/10417622" TargetMode="External"/><Relationship Id="rId287" Type="http://schemas.openxmlformats.org/officeDocument/2006/relationships/hyperlink" Target="http://libris.kb.se/bib/1232152" TargetMode="External"/><Relationship Id="rId410" Type="http://schemas.openxmlformats.org/officeDocument/2006/relationships/hyperlink" Target="http://libris.kb.se/bib/1377191" TargetMode="External"/><Relationship Id="rId494" Type="http://schemas.openxmlformats.org/officeDocument/2006/relationships/hyperlink" Target="http://lovaherren.blogspot.com/" TargetMode="External"/><Relationship Id="rId508" Type="http://schemas.openxmlformats.org/officeDocument/2006/relationships/hyperlink" Target="http://psalmprojektet.tong.se/" TargetMode="External"/><Relationship Id="rId715" Type="http://schemas.openxmlformats.org/officeDocument/2006/relationships/hyperlink" Target="http://sv.wikipedia.org/wiki/Sanningsvittnet" TargetMode="External"/><Relationship Id="rId922" Type="http://schemas.openxmlformats.org/officeDocument/2006/relationships/hyperlink" Target="http://sv.wikipedia.org/wiki/Fridsr%F6ster" TargetMode="External"/><Relationship Id="rId1138" Type="http://schemas.openxmlformats.org/officeDocument/2006/relationships/hyperlink" Target="http://libris.kb.se/bib/1998241" TargetMode="External"/><Relationship Id="rId1345" Type="http://schemas.openxmlformats.org/officeDocument/2006/relationships/hyperlink" Target="http://libris.kb.se/bib/884130" TargetMode="External"/><Relationship Id="rId1552" Type="http://schemas.openxmlformats.org/officeDocument/2006/relationships/hyperlink" Target="http://libris.kb.se/bib/7985552" TargetMode="External"/><Relationship Id="rId147" Type="http://schemas.openxmlformats.org/officeDocument/2006/relationships/hyperlink" Target="http://libris.kb.se/bib/2994751" TargetMode="External"/><Relationship Id="rId354" Type="http://schemas.openxmlformats.org/officeDocument/2006/relationships/hyperlink" Target="http://libris.kb.se/bib/1354887" TargetMode="External"/><Relationship Id="rId799" Type="http://schemas.openxmlformats.org/officeDocument/2006/relationships/hyperlink" Target="http://sv.wikipedia.org/wiki/Jeanna_Oterdahl" TargetMode="External"/><Relationship Id="rId1191" Type="http://schemas.openxmlformats.org/officeDocument/2006/relationships/hyperlink" Target="http://sv.wikipedia.org/wiki/Andelig_Dufwor&#246;st" TargetMode="External"/><Relationship Id="rId1205" Type="http://schemas.openxmlformats.org/officeDocument/2006/relationships/hyperlink" Target="http://libris.kb.se/bib/2232822" TargetMode="External"/><Relationship Id="rId51" Type="http://schemas.openxmlformats.org/officeDocument/2006/relationships/hyperlink" Target="http://libris.kb.se/bib/1335939" TargetMode="External"/><Relationship Id="rId561" Type="http://schemas.openxmlformats.org/officeDocument/2006/relationships/hyperlink" Target="http://sv.wikipedia.org/wiki/Eric_Mauritz_Bergquist" TargetMode="External"/><Relationship Id="rId659" Type="http://schemas.openxmlformats.org/officeDocument/2006/relationships/hyperlink" Target="http://sv.wikipedia.org/wiki/Sions_S%C3%A5nger_1981" TargetMode="External"/><Relationship Id="rId866" Type="http://schemas.openxmlformats.org/officeDocument/2006/relationships/hyperlink" Target="http://sv.wikipedia.org/wiki/Eric_Mauritz_Bergquist" TargetMode="External"/><Relationship Id="rId1289" Type="http://schemas.openxmlformats.org/officeDocument/2006/relationships/hyperlink" Target="http://libris.kb.se/bib/2265422" TargetMode="External"/><Relationship Id="rId1412" Type="http://schemas.openxmlformats.org/officeDocument/2006/relationships/hyperlink" Target="http://libris.kb.se/bib/1379607" TargetMode="External"/><Relationship Id="rId1496" Type="http://schemas.openxmlformats.org/officeDocument/2006/relationships/hyperlink" Target="http://libris.kb.se/bib/9928721" TargetMode="External"/><Relationship Id="rId214" Type="http://schemas.openxmlformats.org/officeDocument/2006/relationships/hyperlink" Target="http://libris.kb.se/bib/1595150" TargetMode="External"/><Relationship Id="rId298" Type="http://schemas.openxmlformats.org/officeDocument/2006/relationships/hyperlink" Target="http://libris.kb.se/bib/2770098" TargetMode="External"/><Relationship Id="rId421" Type="http://schemas.openxmlformats.org/officeDocument/2006/relationships/hyperlink" Target="http://libris.kb.se/bib/7620195" TargetMode="External"/><Relationship Id="rId519" Type="http://schemas.openxmlformats.org/officeDocument/2006/relationships/hyperlink" Target="http://www.avhandlingar.se/avhandling/3720668b83/" TargetMode="External"/><Relationship Id="rId1051" Type="http://schemas.openxmlformats.org/officeDocument/2006/relationships/hyperlink" Target="http://libris.kb.se/bib/2573398" TargetMode="External"/><Relationship Id="rId1149" Type="http://schemas.openxmlformats.org/officeDocument/2006/relationships/hyperlink" Target="http://libris.kb.se/bib/11202705" TargetMode="External"/><Relationship Id="rId1356" Type="http://schemas.openxmlformats.org/officeDocument/2006/relationships/hyperlink" Target="http://libris.kb.se/bib/1924029" TargetMode="External"/><Relationship Id="rId158" Type="http://schemas.openxmlformats.org/officeDocument/2006/relationships/hyperlink" Target="http://libris.kb.se/bib/447922" TargetMode="External"/><Relationship Id="rId726" Type="http://schemas.openxmlformats.org/officeDocument/2006/relationships/hyperlink" Target="http://libris.kb.se/bib/9872333" TargetMode="External"/><Relationship Id="rId933" Type="http://schemas.openxmlformats.org/officeDocument/2006/relationships/hyperlink" Target="http://sv.wikipedia.org/wiki/Lina_Sandell" TargetMode="External"/><Relationship Id="rId1009" Type="http://schemas.openxmlformats.org/officeDocument/2006/relationships/hyperlink" Target="http://sv.wikipedia.org/wiki/Olle_Nystedt" TargetMode="External"/><Relationship Id="rId1563" Type="http://schemas.openxmlformats.org/officeDocument/2006/relationships/hyperlink" Target="http://libris.kb.se/bib/3109371" TargetMode="External"/><Relationship Id="rId62" Type="http://schemas.openxmlformats.org/officeDocument/2006/relationships/hyperlink" Target="https://regina.kb.se/F/?func=find-b&amp;request=002216943&amp;find_code=SYS&amp;local_base=KBS01" TargetMode="External"/><Relationship Id="rId365" Type="http://schemas.openxmlformats.org/officeDocument/2006/relationships/hyperlink" Target="http://libris.kb.se/bib/3089196" TargetMode="External"/><Relationship Id="rId572" Type="http://schemas.openxmlformats.org/officeDocument/2006/relationships/hyperlink" Target="http://sv.wikipedia.org/wiki/Filip_Fredrik_Hiller" TargetMode="External"/><Relationship Id="rId1216" Type="http://schemas.openxmlformats.org/officeDocument/2006/relationships/hyperlink" Target="http://libris.kb.se/bib/17018071" TargetMode="External"/><Relationship Id="rId1423" Type="http://schemas.openxmlformats.org/officeDocument/2006/relationships/hyperlink" Target="http://libris.kb.se/bib/1597496" TargetMode="External"/><Relationship Id="rId1630" Type="http://schemas.openxmlformats.org/officeDocument/2006/relationships/hyperlink" Target="http://libris.kb.se/bib/2277286" TargetMode="External"/><Relationship Id="rId225" Type="http://schemas.openxmlformats.org/officeDocument/2006/relationships/hyperlink" Target="http://libris.kb.se/bib/3109489" TargetMode="External"/><Relationship Id="rId432" Type="http://schemas.openxmlformats.org/officeDocument/2006/relationships/hyperlink" Target="http://libris.kb.se/bib/3063940" TargetMode="External"/><Relationship Id="rId877" Type="http://schemas.openxmlformats.org/officeDocument/2006/relationships/hyperlink" Target="http://regina.kb.se/F/?func=find-b&amp;request=001004951&amp;find_code=SYS&amp;local_base=KBS01" TargetMode="External"/><Relationship Id="rId1062" Type="http://schemas.openxmlformats.org/officeDocument/2006/relationships/hyperlink" Target="http://libris.kb.se/bib/9860644" TargetMode="External"/><Relationship Id="rId737" Type="http://schemas.openxmlformats.org/officeDocument/2006/relationships/hyperlink" Target="http://sv.wikipedia.org/wiki/Eric_Mauritz_Bergquist" TargetMode="External"/><Relationship Id="rId944" Type="http://schemas.openxmlformats.org/officeDocument/2006/relationships/hyperlink" Target="http://sv.wikipedia.org/wiki/Kom" TargetMode="External"/><Relationship Id="rId1367" Type="http://schemas.openxmlformats.org/officeDocument/2006/relationships/hyperlink" Target="http://libris.kb.se/bib/1639256" TargetMode="External"/><Relationship Id="rId1574" Type="http://schemas.openxmlformats.org/officeDocument/2006/relationships/hyperlink" Target="http://libris.kb.se/bib/875140" TargetMode="External"/><Relationship Id="rId73" Type="http://schemas.openxmlformats.org/officeDocument/2006/relationships/hyperlink" Target="http://libris.kb.se/bib/10953187" TargetMode="External"/><Relationship Id="rId169" Type="http://schemas.openxmlformats.org/officeDocument/2006/relationships/hyperlink" Target="http://libris.kb.se/bib/3279743" TargetMode="External"/><Relationship Id="rId376" Type="http://schemas.openxmlformats.org/officeDocument/2006/relationships/hyperlink" Target="http://libris.kb.se/bib/884133" TargetMode="External"/><Relationship Id="rId583" Type="http://schemas.openxmlformats.org/officeDocument/2006/relationships/hyperlink" Target="http://sv.wikipedia.org/wiki/Sjungom" TargetMode="External"/><Relationship Id="rId790" Type="http://schemas.openxmlformats.org/officeDocument/2006/relationships/hyperlink" Target="http://bookinfo.se/a/inger+selander/" TargetMode="External"/><Relationship Id="rId804" Type="http://schemas.openxmlformats.org/officeDocument/2006/relationships/hyperlink" Target="http://sv.wikipedia.org/wiki/&#214;rebromissionen" TargetMode="External"/><Relationship Id="rId1227" Type="http://schemas.openxmlformats.org/officeDocument/2006/relationships/hyperlink" Target="http://libris.kb.se/bib/1595155" TargetMode="External"/><Relationship Id="rId1434" Type="http://schemas.openxmlformats.org/officeDocument/2006/relationships/hyperlink" Target="http://libris.kb.se/bib/1659464" TargetMode="External"/><Relationship Id="rId1641" Type="http://schemas.openxmlformats.org/officeDocument/2006/relationships/hyperlink" Target="http://libris.kb.se/bib/10612081" TargetMode="External"/><Relationship Id="rId4" Type="http://schemas.openxmlformats.org/officeDocument/2006/relationships/hyperlink" Target="http://www.ifknora.com/ake_pannbenet.htm" TargetMode="External"/><Relationship Id="rId236" Type="http://schemas.openxmlformats.org/officeDocument/2006/relationships/hyperlink" Target="http://libris.kb.se/bib/8039554" TargetMode="External"/><Relationship Id="rId443" Type="http://schemas.openxmlformats.org/officeDocument/2006/relationships/hyperlink" Target="http://libris.kb.se/bib/1600216" TargetMode="External"/><Relationship Id="rId650" Type="http://schemas.openxmlformats.org/officeDocument/2006/relationships/hyperlink" Target="http://sv.wikipedia.org/wiki/Bo_Setterlind" TargetMode="External"/><Relationship Id="rId888" Type="http://schemas.openxmlformats.org/officeDocument/2006/relationships/hyperlink" Target="http://sv.wikipedia.org/wiki/Sions_S%E5nger" TargetMode="External"/><Relationship Id="rId1073" Type="http://schemas.openxmlformats.org/officeDocument/2006/relationships/hyperlink" Target="http://sv.wikipedia.org/wiki/Betty_Ehrenborg" TargetMode="External"/><Relationship Id="rId1280" Type="http://schemas.openxmlformats.org/officeDocument/2006/relationships/hyperlink" Target="http://libris.kb.se/bib/1659471" TargetMode="External"/><Relationship Id="rId1501" Type="http://schemas.openxmlformats.org/officeDocument/2006/relationships/hyperlink" Target="http://libris.kb.se/bib/1354349" TargetMode="External"/><Relationship Id="rId303" Type="http://schemas.openxmlformats.org/officeDocument/2006/relationships/hyperlink" Target="http://libris.kb.se/bib/10145860" TargetMode="External"/><Relationship Id="rId748" Type="http://schemas.openxmlformats.org/officeDocument/2006/relationships/hyperlink" Target="http://sv.wikipedia.org/wiki/Natanael_Beskow" TargetMode="External"/><Relationship Id="rId955" Type="http://schemas.openxmlformats.org/officeDocument/2006/relationships/hyperlink" Target="http://sv.wikipedia.org/wiki/Fredrik_Engelke" TargetMode="External"/><Relationship Id="rId1140" Type="http://schemas.openxmlformats.org/officeDocument/2006/relationships/hyperlink" Target="http://libris.kb.se/bib/1713036" TargetMode="External"/><Relationship Id="rId1378" Type="http://schemas.openxmlformats.org/officeDocument/2006/relationships/hyperlink" Target="http://libris.kb.se/bib/1621564" TargetMode="External"/><Relationship Id="rId1585" Type="http://schemas.openxmlformats.org/officeDocument/2006/relationships/hyperlink" Target="http://libris.kb.se/bib/1340925" TargetMode="External"/><Relationship Id="rId84" Type="http://schemas.openxmlformats.org/officeDocument/2006/relationships/hyperlink" Target="http://libris.kb.se/bib/899935" TargetMode="External"/><Relationship Id="rId387" Type="http://schemas.openxmlformats.org/officeDocument/2006/relationships/hyperlink" Target="http://libris.kb.se/bib/1597021" TargetMode="External"/><Relationship Id="rId510" Type="http://schemas.openxmlformats.org/officeDocument/2006/relationships/hyperlink" Target="http://libris.kb.se/hitlist?q=AMNE%3A(Psalmhistoria+Sverige)&amp;d=libris&amp;m=10&amp;p=1&amp;hist=true" TargetMode="External"/><Relationship Id="rId594" Type="http://schemas.openxmlformats.org/officeDocument/2006/relationships/hyperlink" Target="http://sv.wikipedia.org/wiki/Einar_Ekberg" TargetMode="External"/><Relationship Id="rId608" Type="http://schemas.openxmlformats.org/officeDocument/2006/relationships/hyperlink" Target="http://sv.wikipedia.org/wiki/Nathan_S%F6derblom" TargetMode="External"/><Relationship Id="rId815" Type="http://schemas.openxmlformats.org/officeDocument/2006/relationships/hyperlink" Target="http://sv.wikipedia.org/wiki/Oscar%20L&#246;vgren%20(hymnolog)" TargetMode="External"/><Relationship Id="rId1238" Type="http://schemas.openxmlformats.org/officeDocument/2006/relationships/hyperlink" Target="https://biblioteket.stockholm.se/titel/27155" TargetMode="External"/><Relationship Id="rId1445" Type="http://schemas.openxmlformats.org/officeDocument/2006/relationships/hyperlink" Target="http://libris.kb.se/bib/2418759" TargetMode="External"/><Relationship Id="rId1652" Type="http://schemas.openxmlformats.org/officeDocument/2006/relationships/hyperlink" Target="http://libris.kb.se/bib/1375996" TargetMode="External"/><Relationship Id="rId247" Type="http://schemas.openxmlformats.org/officeDocument/2006/relationships/hyperlink" Target="http://libris.kb.se/bib/1358479" TargetMode="External"/><Relationship Id="rId899" Type="http://schemas.openxmlformats.org/officeDocument/2006/relationships/hyperlink" Target="http://sv.wikipedia.org/wiki/Sions_S%E5nger" TargetMode="External"/><Relationship Id="rId1000" Type="http://schemas.openxmlformats.org/officeDocument/2006/relationships/hyperlink" Target="http://www.kb.se/F1700/Psalm.htm" TargetMode="External"/><Relationship Id="rId1084" Type="http://schemas.openxmlformats.org/officeDocument/2006/relationships/hyperlink" Target="http://libris.kb.se/bib/10034613" TargetMode="External"/><Relationship Id="rId1305" Type="http://schemas.openxmlformats.org/officeDocument/2006/relationships/hyperlink" Target="http://libris.kb.se/bib/13482567" TargetMode="External"/><Relationship Id="rId107" Type="http://schemas.openxmlformats.org/officeDocument/2006/relationships/hyperlink" Target="http://libris.kb.se/bib/2982757" TargetMode="External"/><Relationship Id="rId454" Type="http://schemas.openxmlformats.org/officeDocument/2006/relationships/hyperlink" Target="http://libris.kb.se/bib/10651795" TargetMode="External"/><Relationship Id="rId661" Type="http://schemas.openxmlformats.org/officeDocument/2006/relationships/hyperlink" Target="http://sv.wikipedia.org/wiki/Sions_S%C3%A5nger_1981" TargetMode="External"/><Relationship Id="rId759" Type="http://schemas.openxmlformats.org/officeDocument/2006/relationships/hyperlink" Target="http://sv.wikipedia.org/wiki/Otto_Lundahl" TargetMode="External"/><Relationship Id="rId966" Type="http://schemas.openxmlformats.org/officeDocument/2006/relationships/hyperlink" Target="http://libris.kb.se/bib/1442388" TargetMode="External"/><Relationship Id="rId1291" Type="http://schemas.openxmlformats.org/officeDocument/2006/relationships/hyperlink" Target="http://libris.kb.se/bib/2992130" TargetMode="External"/><Relationship Id="rId1389" Type="http://schemas.openxmlformats.org/officeDocument/2006/relationships/hyperlink" Target="http://libris.kb.se/bib/1856620" TargetMode="External"/><Relationship Id="rId1512" Type="http://schemas.openxmlformats.org/officeDocument/2006/relationships/hyperlink" Target="http://libris.kb.se/bib/1598547" TargetMode="External"/><Relationship Id="rId1596" Type="http://schemas.openxmlformats.org/officeDocument/2006/relationships/hyperlink" Target="http://libris.kb.se/bib/922447" TargetMode="External"/><Relationship Id="rId11" Type="http://schemas.openxmlformats.org/officeDocument/2006/relationships/hyperlink" Target="http://www.gospelcenter.se/shop/catalog/product_info.php?products_id=16708&amp;osCsid=0qofidtfe7b83q1rb4bt8khjk6" TargetMode="External"/><Relationship Id="rId314" Type="http://schemas.openxmlformats.org/officeDocument/2006/relationships/hyperlink" Target="http://libris.kb.se/bib/1329652" TargetMode="External"/><Relationship Id="rId398" Type="http://schemas.openxmlformats.org/officeDocument/2006/relationships/hyperlink" Target="http://libris.kb.se/bib/10439753" TargetMode="External"/><Relationship Id="rId521" Type="http://schemas.openxmlformats.org/officeDocument/2006/relationships/hyperlink" Target="http://www.sloff.se/sob/04-2/Andaktssocieteten.htm" TargetMode="External"/><Relationship Id="rId619" Type="http://schemas.openxmlformats.org/officeDocument/2006/relationships/hyperlink" Target="http://sv.wikipedia.org/wiki/Samuel_Gabrielsson" TargetMode="External"/><Relationship Id="rId1151" Type="http://schemas.openxmlformats.org/officeDocument/2006/relationships/hyperlink" Target="http://libris.kb.se/bib/1422141" TargetMode="External"/><Relationship Id="rId1249" Type="http://schemas.openxmlformats.org/officeDocument/2006/relationships/hyperlink" Target="http://libris.kb.se/bib/1641752" TargetMode="External"/><Relationship Id="rId95" Type="http://schemas.openxmlformats.org/officeDocument/2006/relationships/hyperlink" Target="http://libris.kb.se/bib/3192635" TargetMode="External"/><Relationship Id="rId160" Type="http://schemas.openxmlformats.org/officeDocument/2006/relationships/hyperlink" Target="http://libris.kb.se/bib/3004605" TargetMode="External"/><Relationship Id="rId826" Type="http://schemas.openxmlformats.org/officeDocument/2006/relationships/hyperlink" Target="http://sv.wikipedia.org/wiki/Johan_August_Ekman" TargetMode="External"/><Relationship Id="rId1011" Type="http://schemas.openxmlformats.org/officeDocument/2006/relationships/hyperlink" Target="http://libris.kb.se/bib/8228765" TargetMode="External"/><Relationship Id="rId1109" Type="http://schemas.openxmlformats.org/officeDocument/2006/relationships/hyperlink" Target="http://libris.kb.se/bib/1231328" TargetMode="External"/><Relationship Id="rId1456" Type="http://schemas.openxmlformats.org/officeDocument/2006/relationships/hyperlink" Target="http://libris.kb.se/bib/1653737" TargetMode="External"/><Relationship Id="rId1663" Type="http://schemas.openxmlformats.org/officeDocument/2006/relationships/hyperlink" Target="https://sv.wikipedia.org/wiki/Stockholms_s%C3%B6ndagsskolf%C3%B6renings_s%C3%A5ngbok_(1882)" TargetMode="External"/><Relationship Id="rId258" Type="http://schemas.openxmlformats.org/officeDocument/2006/relationships/hyperlink" Target="http://libris.kb.se/bib/7598605" TargetMode="External"/><Relationship Id="rId465" Type="http://schemas.openxmlformats.org/officeDocument/2006/relationships/hyperlink" Target="http://www.frovimissionskyrka.se/" TargetMode="External"/><Relationship Id="rId672" Type="http://schemas.openxmlformats.org/officeDocument/2006/relationships/hyperlink" Target="http://sv.wikipedia.org/wiki/Johan_Dillner" TargetMode="External"/><Relationship Id="rId1095" Type="http://schemas.openxmlformats.org/officeDocument/2006/relationships/hyperlink" Target="http://libris.kb.se/bib/1388390" TargetMode="External"/><Relationship Id="rId1316" Type="http://schemas.openxmlformats.org/officeDocument/2006/relationships/hyperlink" Target="http://musikverket.se/musikochteaterbiblioteket/files/2013/02/Siffernotskrifter.pdf" TargetMode="External"/><Relationship Id="rId1523" Type="http://schemas.openxmlformats.org/officeDocument/2006/relationships/hyperlink" Target="http://libris.kb.se/bib/1625533" TargetMode="External"/><Relationship Id="rId22" Type="http://schemas.openxmlformats.org/officeDocument/2006/relationships/hyperlink" Target="http://www.gammelbo.se/Psalm/Bengt.htm" TargetMode="External"/><Relationship Id="rId118" Type="http://schemas.openxmlformats.org/officeDocument/2006/relationships/hyperlink" Target="http://libris.kb.se/bib/1355501" TargetMode="External"/><Relationship Id="rId325" Type="http://schemas.openxmlformats.org/officeDocument/2006/relationships/hyperlink" Target="http://libris.kb.se/bib/9628209" TargetMode="External"/><Relationship Id="rId532" Type="http://schemas.openxmlformats.org/officeDocument/2006/relationships/hyperlink" Target="http://libris.kb.se/bib/10658807" TargetMode="External"/><Relationship Id="rId977" Type="http://schemas.openxmlformats.org/officeDocument/2006/relationships/hyperlink" Target="http://libris.kb.se/bib/1985393" TargetMode="External"/><Relationship Id="rId1162" Type="http://schemas.openxmlformats.org/officeDocument/2006/relationships/hyperlink" Target="https://sv.wikipedia.org/wiki/Adolph_Theodor_Boyesen" TargetMode="External"/><Relationship Id="rId171" Type="http://schemas.openxmlformats.org/officeDocument/2006/relationships/hyperlink" Target="http://libris.kb.se/bib/10713914" TargetMode="External"/><Relationship Id="rId837" Type="http://schemas.openxmlformats.org/officeDocument/2006/relationships/hyperlink" Target="http://sv.wikipedia.org/wiki/Christoffer_Olofsson_Angeldorff" TargetMode="External"/><Relationship Id="rId1022" Type="http://schemas.openxmlformats.org/officeDocument/2006/relationships/hyperlink" Target="http://sv.wikipedia.org/wiki/Ancora_1901" TargetMode="External"/><Relationship Id="rId1467" Type="http://schemas.openxmlformats.org/officeDocument/2006/relationships/hyperlink" Target="http://libris.kb.se/bib/1616291" TargetMode="External"/><Relationship Id="rId1674" Type="http://schemas.openxmlformats.org/officeDocument/2006/relationships/hyperlink" Target="http://www.artos.se/lutherska-traditionen/peter-lorenz-sellergren-en-smalandsk-vackelseprast" TargetMode="External"/><Relationship Id="rId269" Type="http://schemas.openxmlformats.org/officeDocument/2006/relationships/hyperlink" Target="http://libris.kb.se/bib/10019346" TargetMode="External"/><Relationship Id="rId476" Type="http://schemas.openxmlformats.org/officeDocument/2006/relationships/hyperlink" Target="http://www.svenskakyrkan.se/karlstadsstift/sbrevet/nr798/narb798.htm" TargetMode="External"/><Relationship Id="rId683" Type="http://schemas.openxmlformats.org/officeDocument/2006/relationships/hyperlink" Target="http://hymnwiki.org/Jubelklangen" TargetMode="External"/><Relationship Id="rId890" Type="http://schemas.openxmlformats.org/officeDocument/2006/relationships/hyperlink" Target="http://sv.wikipedia.org/wiki/Sionsharpan_1993" TargetMode="External"/><Relationship Id="rId904" Type="http://schemas.openxmlformats.org/officeDocument/2006/relationships/hyperlink" Target="http://sv.wikipedia.org/wiki/Gerhard_Tersteegen" TargetMode="External"/><Relationship Id="rId1327" Type="http://schemas.openxmlformats.org/officeDocument/2006/relationships/hyperlink" Target="http://libris.kb.se/bib/2265052" TargetMode="External"/><Relationship Id="rId1534" Type="http://schemas.openxmlformats.org/officeDocument/2006/relationships/hyperlink" Target="http://libris.kb.se/bib/903289" TargetMode="External"/><Relationship Id="rId33" Type="http://schemas.openxmlformats.org/officeDocument/2006/relationships/hyperlink" Target="http://libris.kb.se/bib/650393" TargetMode="External"/><Relationship Id="rId129" Type="http://schemas.openxmlformats.org/officeDocument/2006/relationships/hyperlink" Target="http://libris.kb.se/bib/1335889" TargetMode="External"/><Relationship Id="rId336" Type="http://schemas.openxmlformats.org/officeDocument/2006/relationships/hyperlink" Target="http://libris.kb.se/bib/11532415" TargetMode="External"/><Relationship Id="rId543" Type="http://schemas.openxmlformats.org/officeDocument/2006/relationships/hyperlink" Target="http://libris.kb.se/bib/3031380" TargetMode="External"/><Relationship Id="rId988" Type="http://schemas.openxmlformats.org/officeDocument/2006/relationships/hyperlink" Target="http://libris.kb.se/bib/10245537" TargetMode="External"/><Relationship Id="rId1173" Type="http://schemas.openxmlformats.org/officeDocument/2006/relationships/hyperlink" Target="http://libris.kb.se/bib/7627015" TargetMode="External"/><Relationship Id="rId1380" Type="http://schemas.openxmlformats.org/officeDocument/2006/relationships/hyperlink" Target="http://libris.kb.se/bib/1645682" TargetMode="External"/><Relationship Id="rId1601" Type="http://schemas.openxmlformats.org/officeDocument/2006/relationships/hyperlink" Target="http://libris.kb.se/bib/7619734" TargetMode="External"/><Relationship Id="rId182" Type="http://schemas.openxmlformats.org/officeDocument/2006/relationships/hyperlink" Target="http://libris.kb.se/bib/1350095" TargetMode="External"/><Relationship Id="rId403" Type="http://schemas.openxmlformats.org/officeDocument/2006/relationships/hyperlink" Target="http://libris.kb.se/bib/1668237" TargetMode="External"/><Relationship Id="rId750" Type="http://schemas.openxmlformats.org/officeDocument/2006/relationships/hyperlink" Target="http://runeberg.org/pskonk42/" TargetMode="External"/><Relationship Id="rId848" Type="http://schemas.openxmlformats.org/officeDocument/2006/relationships/hyperlink" Target="http://sv.wikipedia.org/wiki/Alliansmissionen" TargetMode="External"/><Relationship Id="rId1033" Type="http://schemas.openxmlformats.org/officeDocument/2006/relationships/hyperlink" Target="http://www.dendanskesalmebogonline.dk/biografi/46/141" TargetMode="External"/><Relationship Id="rId1478" Type="http://schemas.openxmlformats.org/officeDocument/2006/relationships/hyperlink" Target="http://libris.kb.se/bib/2657049" TargetMode="External"/><Relationship Id="rId1685" Type="http://schemas.openxmlformats.org/officeDocument/2006/relationships/printerSettings" Target="../printerSettings/printerSettings1.bin"/><Relationship Id="rId487" Type="http://schemas.openxmlformats.org/officeDocument/2006/relationships/hyperlink" Target="http://web.comhem.se/~u18344626/" TargetMode="External"/><Relationship Id="rId610" Type="http://schemas.openxmlformats.org/officeDocument/2006/relationships/hyperlink" Target="http://sv.wikipedia.org/wiki/Stridss&#229;nger" TargetMode="External"/><Relationship Id="rId694" Type="http://schemas.openxmlformats.org/officeDocument/2006/relationships/hyperlink" Target="http://sv.wikipedia.org/wiki/Helgelsef%C3%B6rbundet" TargetMode="External"/><Relationship Id="rId708" Type="http://schemas.openxmlformats.org/officeDocument/2006/relationships/hyperlink" Target="http://sv.wikipedia.org/wiki/Einar_Billing" TargetMode="External"/><Relationship Id="rId915" Type="http://schemas.openxmlformats.org/officeDocument/2006/relationships/hyperlink" Target="http://sv.wikipedia.org/wiki/Guds_lov" TargetMode="External"/><Relationship Id="rId1240" Type="http://schemas.openxmlformats.org/officeDocument/2006/relationships/hyperlink" Target="https://sv.wikipedia.org/wiki/Fr%C3%A4lsningsarm%C3%A9ns_s%C3%A5ngbok_(1990)" TargetMode="External"/><Relationship Id="rId1338" Type="http://schemas.openxmlformats.org/officeDocument/2006/relationships/hyperlink" Target="http://libris.kb.se/bib/10391344" TargetMode="External"/><Relationship Id="rId1545" Type="http://schemas.openxmlformats.org/officeDocument/2006/relationships/hyperlink" Target="http://libris.kb.se/bib/1658079" TargetMode="External"/><Relationship Id="rId347" Type="http://schemas.openxmlformats.org/officeDocument/2006/relationships/hyperlink" Target="http://libris.kb.se/bib/1448477" TargetMode="External"/><Relationship Id="rId999" Type="http://schemas.openxmlformats.org/officeDocument/2006/relationships/hyperlink" Target="http://www.reverbnation.com/psalmprojektet" TargetMode="External"/><Relationship Id="rId1100" Type="http://schemas.openxmlformats.org/officeDocument/2006/relationships/hyperlink" Target="http://libris.kb.se/bib/2503849" TargetMode="External"/><Relationship Id="rId1184" Type="http://schemas.openxmlformats.org/officeDocument/2006/relationships/hyperlink" Target="http://libris.kb.se/bib/17382241" TargetMode="External"/><Relationship Id="rId1405" Type="http://schemas.openxmlformats.org/officeDocument/2006/relationships/hyperlink" Target="http://libris.kb.se/bib/14672690" TargetMode="External"/><Relationship Id="rId44" Type="http://schemas.openxmlformats.org/officeDocument/2006/relationships/hyperlink" Target="http://libris.kb.se/bib/1361638" TargetMode="External"/><Relationship Id="rId554" Type="http://schemas.openxmlformats.org/officeDocument/2006/relationships/hyperlink" Target="http://users.abo.fi/bsarelin/shnagu.htm" TargetMode="External"/><Relationship Id="rId761" Type="http://schemas.openxmlformats.org/officeDocument/2006/relationships/hyperlink" Target="http://www.frals.se/omFA/musik/uppsats/kap_6.htm" TargetMode="External"/><Relationship Id="rId859" Type="http://schemas.openxmlformats.org/officeDocument/2006/relationships/hyperlink" Target="http://sv.wikipedia.org/wiki/Lovs&#229;nger%20och%20andeliga%20visor" TargetMode="External"/><Relationship Id="rId1391" Type="http://schemas.openxmlformats.org/officeDocument/2006/relationships/hyperlink" Target="http://libris.kb.se/bib/1632794" TargetMode="External"/><Relationship Id="rId1489" Type="http://schemas.openxmlformats.org/officeDocument/2006/relationships/hyperlink" Target="http://libris.kb.se/bib/1469873" TargetMode="External"/><Relationship Id="rId1612" Type="http://schemas.openxmlformats.org/officeDocument/2006/relationships/hyperlink" Target="http://libris.kb.se/bib/2694130" TargetMode="External"/><Relationship Id="rId193" Type="http://schemas.openxmlformats.org/officeDocument/2006/relationships/hyperlink" Target="http://libris.kb.se/bib/1472588" TargetMode="External"/><Relationship Id="rId207" Type="http://schemas.openxmlformats.org/officeDocument/2006/relationships/hyperlink" Target="http://libris.kb.se/bib/8198008" TargetMode="External"/><Relationship Id="rId414" Type="http://schemas.openxmlformats.org/officeDocument/2006/relationships/hyperlink" Target="http://libris.kb.se/bib/9862150" TargetMode="External"/><Relationship Id="rId498" Type="http://schemas.openxmlformats.org/officeDocument/2006/relationships/hyperlink" Target="http://medlem.spray.se/filmoch78or/hemoch.htm" TargetMode="External"/><Relationship Id="rId621" Type="http://schemas.openxmlformats.org/officeDocument/2006/relationships/hyperlink" Target="http://sv.wikipedia.org/wiki/Samuel_Gabrielsson" TargetMode="External"/><Relationship Id="rId1044" Type="http://schemas.openxmlformats.org/officeDocument/2006/relationships/hyperlink" Target="http://libris.kb.se/bib/3056744" TargetMode="External"/><Relationship Id="rId1251" Type="http://schemas.openxmlformats.org/officeDocument/2006/relationships/hyperlink" Target="https://bibsys-almaprimo.hosted.exlibrisgroup.com/primo_library/libweb/action/display.do?ct=display&amp;fn=search&amp;doc=BIBSYS_ILS71493723240002201&amp;indx=1&amp;recIds=BIBSYS_ILS71493723240002201&amp;recIdxs=0&amp;elementId=0&amp;renderMode=poppedOut&amp;displayMode=full&amp;frbrVersion" TargetMode="External"/><Relationship Id="rId1349" Type="http://schemas.openxmlformats.org/officeDocument/2006/relationships/hyperlink" Target="http://libris.kb.se/bib/664683" TargetMode="External"/><Relationship Id="rId260" Type="http://schemas.openxmlformats.org/officeDocument/2006/relationships/hyperlink" Target="http://libris.kb.se/bib/1349450" TargetMode="External"/><Relationship Id="rId719" Type="http://schemas.openxmlformats.org/officeDocument/2006/relationships/hyperlink" Target="http://sv.wikipedia.org/wiki/Lars_Linderot" TargetMode="External"/><Relationship Id="rId926" Type="http://schemas.openxmlformats.org/officeDocument/2006/relationships/hyperlink" Target="http://sv.wikipedia.org/wiki/August_%D6stlund" TargetMode="External"/><Relationship Id="rId1111" Type="http://schemas.openxmlformats.org/officeDocument/2006/relationships/hyperlink" Target="http://libris.kb.se/bib/3263921" TargetMode="External"/><Relationship Id="rId1556" Type="http://schemas.openxmlformats.org/officeDocument/2006/relationships/hyperlink" Target="http://libris.kb.se/bib/2425274" TargetMode="External"/><Relationship Id="rId55" Type="http://schemas.openxmlformats.org/officeDocument/2006/relationships/hyperlink" Target="http://libris.kb.se/bib/3061229" TargetMode="External"/><Relationship Id="rId120" Type="http://schemas.openxmlformats.org/officeDocument/2006/relationships/hyperlink" Target="http://libris.kb.se/bib/1448471" TargetMode="External"/><Relationship Id="rId358" Type="http://schemas.openxmlformats.org/officeDocument/2006/relationships/hyperlink" Target="http://libris.kb.se/bib/1719559" TargetMode="External"/><Relationship Id="rId565" Type="http://schemas.openxmlformats.org/officeDocument/2006/relationships/hyperlink" Target="http://sv.wikipedia.org/wiki/Fr&#228;lsningsarm&#233;ns%20s&#229;ngb&#246;cker" TargetMode="External"/><Relationship Id="rId772" Type="http://schemas.openxmlformats.org/officeDocument/2006/relationships/hyperlink" Target="http://sv.wikipedia.org/wiki/Barnsoldaternas_s%C3%A5ngbok_1890" TargetMode="External"/><Relationship Id="rId1195" Type="http://schemas.openxmlformats.org/officeDocument/2006/relationships/hyperlink" Target="http://libris.kb.se/bib/2997867" TargetMode="External"/><Relationship Id="rId1209" Type="http://schemas.openxmlformats.org/officeDocument/2006/relationships/hyperlink" Target="http://libris.kb.se/bib/2936343" TargetMode="External"/><Relationship Id="rId1416" Type="http://schemas.openxmlformats.org/officeDocument/2006/relationships/hyperlink" Target="http://libris.kb.se/bib/663329" TargetMode="External"/><Relationship Id="rId1623" Type="http://schemas.openxmlformats.org/officeDocument/2006/relationships/hyperlink" Target="http://libris.kb.se/bib/11540363" TargetMode="External"/><Relationship Id="rId218" Type="http://schemas.openxmlformats.org/officeDocument/2006/relationships/hyperlink" Target="http://libris.kb.se/bib/2540619" TargetMode="External"/><Relationship Id="rId425" Type="http://schemas.openxmlformats.org/officeDocument/2006/relationships/hyperlink" Target="http://www.kb.se/soka/kataloger/regina?func=find-b&amp;request=002168286&amp;find_code=SYS&amp;local_base=KBS01" TargetMode="External"/><Relationship Id="rId632" Type="http://schemas.openxmlformats.org/officeDocument/2006/relationships/hyperlink" Target="http://sv.wikipedia.org/wiki/Betty_Ehrenborg" TargetMode="External"/><Relationship Id="rId1055" Type="http://schemas.openxmlformats.org/officeDocument/2006/relationships/hyperlink" Target="http://libris.kb.se/bib/11296969" TargetMode="External"/><Relationship Id="rId1262" Type="http://schemas.openxmlformats.org/officeDocument/2006/relationships/hyperlink" Target="http://libris.kb.se/bib/1636715" TargetMode="External"/><Relationship Id="rId271" Type="http://schemas.openxmlformats.org/officeDocument/2006/relationships/hyperlink" Target="http://libris.kb.se/bib/9124127" TargetMode="External"/><Relationship Id="rId937" Type="http://schemas.openxmlformats.org/officeDocument/2006/relationships/hyperlink" Target="http://sv.wikipedia.org/wiki/Einar_Ekberg" TargetMode="External"/><Relationship Id="rId1122" Type="http://schemas.openxmlformats.org/officeDocument/2006/relationships/hyperlink" Target="http://lennartlaxaxelsson.blogspot.se/2012/01/ostra-smalands-missionsforening.html" TargetMode="External"/><Relationship Id="rId1567" Type="http://schemas.openxmlformats.org/officeDocument/2006/relationships/hyperlink" Target="http://libris.kb.se/bib/1662379" TargetMode="External"/><Relationship Id="rId66" Type="http://schemas.openxmlformats.org/officeDocument/2006/relationships/hyperlink" Target="http://libris.kb.se/bib/2310924" TargetMode="External"/><Relationship Id="rId131" Type="http://schemas.openxmlformats.org/officeDocument/2006/relationships/hyperlink" Target="http://libris.kb.se/bib/7411281" TargetMode="External"/><Relationship Id="rId369" Type="http://schemas.openxmlformats.org/officeDocument/2006/relationships/hyperlink" Target="http://libris.kb.se/bib/7411175" TargetMode="External"/><Relationship Id="rId576" Type="http://schemas.openxmlformats.org/officeDocument/2006/relationships/hyperlink" Target="http://sv.wikipedia.org/wiki/Johan_Henrik_Thomander" TargetMode="External"/><Relationship Id="rId783" Type="http://schemas.openxmlformats.org/officeDocument/2006/relationships/hyperlink" Target="http://sv.wikipedia.org/wiki/&#214;rebromissionen" TargetMode="External"/><Relationship Id="rId990" Type="http://schemas.openxmlformats.org/officeDocument/2006/relationships/hyperlink" Target="http://libris.kb.se/bib/8371969" TargetMode="External"/><Relationship Id="rId1427" Type="http://schemas.openxmlformats.org/officeDocument/2006/relationships/hyperlink" Target="http://libris.kb.se/bib/3109484" TargetMode="External"/><Relationship Id="rId1634" Type="http://schemas.openxmlformats.org/officeDocument/2006/relationships/hyperlink" Target="http://libris.kb.se/bib/922415" TargetMode="External"/><Relationship Id="rId229" Type="http://schemas.openxmlformats.org/officeDocument/2006/relationships/hyperlink" Target="http://libris.kb.se/bib/2270110" TargetMode="External"/><Relationship Id="rId436" Type="http://schemas.openxmlformats.org/officeDocument/2006/relationships/hyperlink" Target="http://libris.kb.se/bib/1494918" TargetMode="External"/><Relationship Id="rId643" Type="http://schemas.openxmlformats.org/officeDocument/2006/relationships/hyperlink" Target="http://sv.wikipedia.org/wiki/F_O_Nilsson" TargetMode="External"/><Relationship Id="rId1066" Type="http://schemas.openxmlformats.org/officeDocument/2006/relationships/hyperlink" Target="http://libris.kb.se/bib/1471915" TargetMode="External"/><Relationship Id="rId1273" Type="http://schemas.openxmlformats.org/officeDocument/2006/relationships/hyperlink" Target="http://libris.kb.se/bib/3259924" TargetMode="External"/><Relationship Id="rId1480" Type="http://schemas.openxmlformats.org/officeDocument/2006/relationships/hyperlink" Target="http://libris.kb.se/bib/2767848" TargetMode="External"/><Relationship Id="rId850" Type="http://schemas.openxmlformats.org/officeDocument/2006/relationships/hyperlink" Target="http://sv.wikipedia.org/wiki/&#214;rebromissionen" TargetMode="External"/><Relationship Id="rId948" Type="http://schemas.openxmlformats.org/officeDocument/2006/relationships/hyperlink" Target="http://sv.wikipedia.org/wiki/Solskenss&#229;nger" TargetMode="External"/><Relationship Id="rId1133" Type="http://schemas.openxmlformats.org/officeDocument/2006/relationships/hyperlink" Target="http://libris.kb.se/bib/768197" TargetMode="External"/><Relationship Id="rId1578" Type="http://schemas.openxmlformats.org/officeDocument/2006/relationships/hyperlink" Target="http://libris.kb.se/bib/9624664" TargetMode="External"/><Relationship Id="rId77" Type="http://schemas.openxmlformats.org/officeDocument/2006/relationships/hyperlink" Target="http://libris.kb.se/bib/9625626" TargetMode="External"/><Relationship Id="rId282" Type="http://schemas.openxmlformats.org/officeDocument/2006/relationships/hyperlink" Target="http://libris.kb.se/bib/679585" TargetMode="External"/><Relationship Id="rId503" Type="http://schemas.openxmlformats.org/officeDocument/2006/relationships/hyperlink" Target="http://www.kristnet.org/rosenius/" TargetMode="External"/><Relationship Id="rId587" Type="http://schemas.openxmlformats.org/officeDocument/2006/relationships/hyperlink" Target="http://www.nyakyrkan.se/" TargetMode="External"/><Relationship Id="rId710" Type="http://schemas.openxmlformats.org/officeDocument/2006/relationships/hyperlink" Target="http://sv.wikipedia.org/wiki/Det_skall_ske_vad_som_st%C3%A5r_skrivet" TargetMode="External"/><Relationship Id="rId808" Type="http://schemas.openxmlformats.org/officeDocument/2006/relationships/hyperlink" Target="http://sv.wikipedia.org/wiki/Samuel_Gabrielsson" TargetMode="External"/><Relationship Id="rId1340" Type="http://schemas.openxmlformats.org/officeDocument/2006/relationships/hyperlink" Target="http://libris.kb.se/bib/7672598" TargetMode="External"/><Relationship Id="rId1438" Type="http://schemas.openxmlformats.org/officeDocument/2006/relationships/hyperlink" Target="http://libris.kb.se/bib/1448481" TargetMode="External"/><Relationship Id="rId1645" Type="http://schemas.openxmlformats.org/officeDocument/2006/relationships/hyperlink" Target="http://libris.kb.se/bib/832873" TargetMode="External"/><Relationship Id="rId8" Type="http://schemas.openxmlformats.org/officeDocument/2006/relationships/hyperlink" Target="http://www.gospelcenter.se/shop/catalog/product_info.php?products_id=16708&amp;osCsid=0qofidtfe7b83q1rb4bt8khjk6" TargetMode="External"/><Relationship Id="rId142" Type="http://schemas.openxmlformats.org/officeDocument/2006/relationships/hyperlink" Target="http://libris.kb.se/bib/1607553" TargetMode="External"/><Relationship Id="rId447" Type="http://schemas.openxmlformats.org/officeDocument/2006/relationships/hyperlink" Target="http://libris.kb.se/bib/10502078" TargetMode="External"/><Relationship Id="rId794" Type="http://schemas.openxmlformats.org/officeDocument/2006/relationships/hyperlink" Target="http://sv.wikipedia.org/wiki/Sjundedagsadventisterna" TargetMode="External"/><Relationship Id="rId1077" Type="http://schemas.openxmlformats.org/officeDocument/2006/relationships/hyperlink" Target="http://libris.kb.se/bib/16619476" TargetMode="External"/><Relationship Id="rId1200" Type="http://schemas.openxmlformats.org/officeDocument/2006/relationships/hyperlink" Target="http://libris.kb.se/bib/2977848" TargetMode="External"/><Relationship Id="rId654" Type="http://schemas.openxmlformats.org/officeDocument/2006/relationships/hyperlink" Target="http://sv.wikipedia.org/wiki/Einar_Ekberg" TargetMode="External"/><Relationship Id="rId861" Type="http://schemas.openxmlformats.org/officeDocument/2006/relationships/hyperlink" Target="http://sv.wikipedia.org/wiki/Elias_Hane" TargetMode="External"/><Relationship Id="rId959" Type="http://schemas.openxmlformats.org/officeDocument/2006/relationships/hyperlink" Target="http://sv.wikipedia.org/wiki/Olof_Kolmodin" TargetMode="External"/><Relationship Id="rId1284" Type="http://schemas.openxmlformats.org/officeDocument/2006/relationships/hyperlink" Target="http://libris.kb.se/bib/2422784" TargetMode="External"/><Relationship Id="rId1491" Type="http://schemas.openxmlformats.org/officeDocument/2006/relationships/hyperlink" Target="http://libris.kb.se/bib/1329652" TargetMode="External"/><Relationship Id="rId1505" Type="http://schemas.openxmlformats.org/officeDocument/2006/relationships/hyperlink" Target="http://libris.kb.se/bib/1472676" TargetMode="External"/><Relationship Id="rId1589" Type="http://schemas.openxmlformats.org/officeDocument/2006/relationships/hyperlink" Target="http://libris.kb.se/bib/1483359" TargetMode="External"/><Relationship Id="rId293" Type="http://schemas.openxmlformats.org/officeDocument/2006/relationships/hyperlink" Target="http://libris.kb.se/bib/2431039?vw=short" TargetMode="External"/><Relationship Id="rId307" Type="http://schemas.openxmlformats.org/officeDocument/2006/relationships/hyperlink" Target="http://libris.kb.se/bib/7663786" TargetMode="External"/><Relationship Id="rId514" Type="http://schemas.openxmlformats.org/officeDocument/2006/relationships/hyperlink" Target="http://www.teol.lu.se/nordhymn/pdf/luther/beskrivning.pdf" TargetMode="External"/><Relationship Id="rId721" Type="http://schemas.openxmlformats.org/officeDocument/2006/relationships/hyperlink" Target="http://libris.kb.se/bib/1597074" TargetMode="External"/><Relationship Id="rId1144" Type="http://schemas.openxmlformats.org/officeDocument/2006/relationships/hyperlink" Target="http://sv.wikipedia.org/wiki/Andelig_Dufwor&#246;st" TargetMode="External"/><Relationship Id="rId1351" Type="http://schemas.openxmlformats.org/officeDocument/2006/relationships/hyperlink" Target="http://libris.kb.se/bib/560923" TargetMode="External"/><Relationship Id="rId1449" Type="http://schemas.openxmlformats.org/officeDocument/2006/relationships/hyperlink" Target="http://libris.kb.se/bib/1453202" TargetMode="External"/><Relationship Id="rId88" Type="http://schemas.openxmlformats.org/officeDocument/2006/relationships/hyperlink" Target="http://libris.kb.se/bib/3192633" TargetMode="External"/><Relationship Id="rId153" Type="http://schemas.openxmlformats.org/officeDocument/2006/relationships/hyperlink" Target="http://libris.kb.se/bib/2997868" TargetMode="External"/><Relationship Id="rId360" Type="http://schemas.openxmlformats.org/officeDocument/2006/relationships/hyperlink" Target="http://libris.kb.se/bib/1412359" TargetMode="External"/><Relationship Id="rId598" Type="http://schemas.openxmlformats.org/officeDocument/2006/relationships/hyperlink" Target="http://sv.wikipedia.org/wiki/Underbar_frid" TargetMode="External"/><Relationship Id="rId819" Type="http://schemas.openxmlformats.org/officeDocument/2006/relationships/hyperlink" Target="http://sv.wikipedia.org/wiki/Olavus_Petri" TargetMode="External"/><Relationship Id="rId1004" Type="http://schemas.openxmlformats.org/officeDocument/2006/relationships/hyperlink" Target="http://books.google.se/books?id=-CQ7AAAAYAAJ&amp;pg=PA144&amp;lpg=PA144&amp;dq=Sj%C3%A4lens+himlalust+p%C3%A5+jorden&amp;source=bl&amp;ots=VTcT0ldjkM&amp;sig=YFjmF4RppUkT6UhhGWpxxuCoB_8&amp;hl=sv&amp;sa=X&amp;ei=uV7pUa-eLoKB4gSd_oDoCQ&amp;ved=0CDEQ6AEwAA" TargetMode="External"/><Relationship Id="rId1211" Type="http://schemas.openxmlformats.org/officeDocument/2006/relationships/hyperlink" Target="http://regina.kb.se/F/?func=find-b&amp;request=000989194&amp;find_code=SYS&amp;local_base=KBS01" TargetMode="External"/><Relationship Id="rId1656" Type="http://schemas.openxmlformats.org/officeDocument/2006/relationships/hyperlink" Target="https://sv.wikipedia.org/wiki/1697_%E5rs_koralbok" TargetMode="External"/><Relationship Id="rId220" Type="http://schemas.openxmlformats.org/officeDocument/2006/relationships/hyperlink" Target="http://libris.kb.se/bib/3109686" TargetMode="External"/><Relationship Id="rId458" Type="http://schemas.openxmlformats.org/officeDocument/2006/relationships/hyperlink" Target="http://www.gammelbo.se/" TargetMode="External"/><Relationship Id="rId665" Type="http://schemas.openxmlformats.org/officeDocument/2006/relationships/hyperlink" Target="http://www.gammelbo.se/Psalm/Bodellisterna.htm" TargetMode="External"/><Relationship Id="rId872" Type="http://schemas.openxmlformats.org/officeDocument/2006/relationships/hyperlink" Target="http://regina.kb.se/F/?func=find-b&amp;request=000187813&amp;find_code=SYS&amp;local_base=KBS01" TargetMode="External"/><Relationship Id="rId1088" Type="http://schemas.openxmlformats.org/officeDocument/2006/relationships/hyperlink" Target="http://sv.wikipedia.org/wiki/Jeanna_Oterdahl" TargetMode="External"/><Relationship Id="rId1295" Type="http://schemas.openxmlformats.org/officeDocument/2006/relationships/hyperlink" Target="http://libris.kb.se/bib/11367640" TargetMode="External"/><Relationship Id="rId1309" Type="http://schemas.openxmlformats.org/officeDocument/2006/relationships/hyperlink" Target="http://libris.kb.se/bib/2696772" TargetMode="External"/><Relationship Id="rId1516" Type="http://schemas.openxmlformats.org/officeDocument/2006/relationships/hyperlink" Target="http://libris.kb.se/bib/3045067" TargetMode="External"/><Relationship Id="rId15" Type="http://schemas.openxmlformats.org/officeDocument/2006/relationships/hyperlink" Target="http://www.ifknora.com/ake_pannbenet.htm" TargetMode="External"/><Relationship Id="rId318" Type="http://schemas.openxmlformats.org/officeDocument/2006/relationships/hyperlink" Target="http://libris.kb.se/bib/1454896" TargetMode="External"/><Relationship Id="rId525" Type="http://schemas.openxmlformats.org/officeDocument/2006/relationships/hyperlink" Target="http://libris.kb.se/bib/2072925" TargetMode="External"/><Relationship Id="rId732" Type="http://schemas.openxmlformats.org/officeDocument/2006/relationships/hyperlink" Target="http://libris.kb.se/bib/10315470" TargetMode="External"/><Relationship Id="rId1155" Type="http://schemas.openxmlformats.org/officeDocument/2006/relationships/hyperlink" Target="http://libris.kb.se/bib/1598980" TargetMode="External"/><Relationship Id="rId1362" Type="http://schemas.openxmlformats.org/officeDocument/2006/relationships/hyperlink" Target="http://libris.kb.se/bib/8818152" TargetMode="External"/><Relationship Id="rId99" Type="http://schemas.openxmlformats.org/officeDocument/2006/relationships/hyperlink" Target="http://libris.kb.se/bib/10620268" TargetMode="External"/><Relationship Id="rId164" Type="http://schemas.openxmlformats.org/officeDocument/2006/relationships/hyperlink" Target="http://libris.kb.se/bib/1401960" TargetMode="External"/><Relationship Id="rId371" Type="http://schemas.openxmlformats.org/officeDocument/2006/relationships/hyperlink" Target="http://libris.kb.se/bib/1407724" TargetMode="External"/><Relationship Id="rId1015" Type="http://schemas.openxmlformats.org/officeDocument/2006/relationships/hyperlink" Target="http://www.zenker.se/Historia/Herdaminne/muncktell.shtml" TargetMode="External"/><Relationship Id="rId1222" Type="http://schemas.openxmlformats.org/officeDocument/2006/relationships/hyperlink" Target="http://sv.wikipedia.org/wiki/Otto_Alfred_Ottander" TargetMode="External"/><Relationship Id="rId1667" Type="http://schemas.openxmlformats.org/officeDocument/2006/relationships/hyperlink" Target="http://runeberg.org/linnstrom/2/0260.html" TargetMode="External"/><Relationship Id="rId469" Type="http://schemas.openxmlformats.org/officeDocument/2006/relationships/hyperlink" Target="http://members.tripod.com/minata/visa_10_jul.html" TargetMode="External"/><Relationship Id="rId676" Type="http://schemas.openxmlformats.org/officeDocument/2006/relationships/hyperlink" Target="http://sv.wikipedia.org/wiki/Johan_Alfred_Eklund" TargetMode="External"/><Relationship Id="rId883" Type="http://schemas.openxmlformats.org/officeDocument/2006/relationships/hyperlink" Target="http://sv.wikipedia.org/wiki/Lewi_Pethrus" TargetMode="External"/><Relationship Id="rId1099" Type="http://schemas.openxmlformats.org/officeDocument/2006/relationships/hyperlink" Target="http://libris.kb.se/bib/7411112" TargetMode="External"/><Relationship Id="rId1527" Type="http://schemas.openxmlformats.org/officeDocument/2006/relationships/hyperlink" Target="http://libris.kb.se/bib/2247833" TargetMode="External"/><Relationship Id="rId26" Type="http://schemas.openxmlformats.org/officeDocument/2006/relationships/hyperlink" Target="http://www.gammelbo.se/Psalm/Bodellisterna.htm" TargetMode="External"/><Relationship Id="rId231" Type="http://schemas.openxmlformats.org/officeDocument/2006/relationships/hyperlink" Target="http://libris.kb.se/bib/9143481" TargetMode="External"/><Relationship Id="rId329" Type="http://schemas.openxmlformats.org/officeDocument/2006/relationships/hyperlink" Target="http://libris.kb.se/bib/549206" TargetMode="External"/><Relationship Id="rId536" Type="http://schemas.openxmlformats.org/officeDocument/2006/relationships/hyperlink" Target="http://libris.kb.se/bib/2247833" TargetMode="External"/><Relationship Id="rId1166" Type="http://schemas.openxmlformats.org/officeDocument/2006/relationships/hyperlink" Target="https://emilstolpar.wordpress.com/category/slakthistoria/" TargetMode="External"/><Relationship Id="rId1373" Type="http://schemas.openxmlformats.org/officeDocument/2006/relationships/hyperlink" Target="http://libris.kb.se/bib/13484149" TargetMode="External"/><Relationship Id="rId175" Type="http://schemas.openxmlformats.org/officeDocument/2006/relationships/hyperlink" Target="http://libris.kb.se/bib/1341024" TargetMode="External"/><Relationship Id="rId743" Type="http://schemas.openxmlformats.org/officeDocument/2006/relationships/hyperlink" Target="http://sv.wikipedia.org/wiki/Allan_Arvastson" TargetMode="External"/><Relationship Id="rId950" Type="http://schemas.openxmlformats.org/officeDocument/2006/relationships/hyperlink" Target="http://sv.wikipedia.org/wiki/Lewi_Pethrus" TargetMode="External"/><Relationship Id="rId1026" Type="http://schemas.openxmlformats.org/officeDocument/2006/relationships/hyperlink" Target="http://sv.wikipedia.org/wiki/Pilgrimsharpan" TargetMode="External"/><Relationship Id="rId1580" Type="http://schemas.openxmlformats.org/officeDocument/2006/relationships/hyperlink" Target="http://libris.kb.se/bib/9625400" TargetMode="External"/><Relationship Id="rId1678" Type="http://schemas.openxmlformats.org/officeDocument/2006/relationships/hyperlink" Target="http://libris.kb.se/bib/2431039" TargetMode="External"/><Relationship Id="rId382" Type="http://schemas.openxmlformats.org/officeDocument/2006/relationships/hyperlink" Target="http://libris.kb.se/bib/9143921" TargetMode="External"/><Relationship Id="rId603" Type="http://schemas.openxmlformats.org/officeDocument/2006/relationships/hyperlink" Target="http://sv.wikipedia.org/wiki/Helgelsef%C3%B6rbundet" TargetMode="External"/><Relationship Id="rId687" Type="http://schemas.openxmlformats.org/officeDocument/2006/relationships/hyperlink" Target="http://sv.wikipedia.org/wiki/Emil_Gustafsson" TargetMode="External"/><Relationship Id="rId810" Type="http://schemas.openxmlformats.org/officeDocument/2006/relationships/hyperlink" Target="http://sv.wikipedia.org/wiki/Oscar%20L&#246;vgren%20(hymnolog)" TargetMode="External"/><Relationship Id="rId908" Type="http://schemas.openxmlformats.org/officeDocument/2006/relationships/hyperlink" Target="http://sv.wikipedia.org/wiki/Nya_s%E5nger" TargetMode="External"/><Relationship Id="rId1233" Type="http://schemas.openxmlformats.org/officeDocument/2006/relationships/hyperlink" Target="https://sv.wikipedia.org/wiki/Till_s%C3%A5ngens_land_1950" TargetMode="External"/><Relationship Id="rId1440" Type="http://schemas.openxmlformats.org/officeDocument/2006/relationships/hyperlink" Target="http://libris.kb.se/bib/1448481" TargetMode="External"/><Relationship Id="rId1538" Type="http://schemas.openxmlformats.org/officeDocument/2006/relationships/hyperlink" Target="http://libris.kb.se/bib/14751577" TargetMode="External"/><Relationship Id="rId242" Type="http://schemas.openxmlformats.org/officeDocument/2006/relationships/hyperlink" Target="http://libris.kb.se/bib/3023481" TargetMode="External"/><Relationship Id="rId894" Type="http://schemas.openxmlformats.org/officeDocument/2006/relationships/hyperlink" Target="http://sv.wikipedia.org/wiki/Conrad_Adolf_Bj&#246;rkman" TargetMode="External"/><Relationship Id="rId1177" Type="http://schemas.openxmlformats.org/officeDocument/2006/relationships/hyperlink" Target="http://sv.wikipedia.org/wiki/Samuel_Gabrielsson" TargetMode="External"/><Relationship Id="rId1300" Type="http://schemas.openxmlformats.org/officeDocument/2006/relationships/hyperlink" Target="http://libris.kb.se/bib/2140608" TargetMode="External"/><Relationship Id="rId37" Type="http://schemas.openxmlformats.org/officeDocument/2006/relationships/hyperlink" Target="http://libris.kb.se/bib/1387580" TargetMode="External"/><Relationship Id="rId102" Type="http://schemas.openxmlformats.org/officeDocument/2006/relationships/hyperlink" Target="http://libris.kb.se/bib/1941706" TargetMode="External"/><Relationship Id="rId547" Type="http://schemas.openxmlformats.org/officeDocument/2006/relationships/hyperlink" Target="http://libris.kb.se/bib/2977796" TargetMode="External"/><Relationship Id="rId754" Type="http://schemas.openxmlformats.org/officeDocument/2006/relationships/hyperlink" Target="http://en.wikipedia.org/wiki/Frederick_Brotherton_Meyer" TargetMode="External"/><Relationship Id="rId961" Type="http://schemas.openxmlformats.org/officeDocument/2006/relationships/hyperlink" Target="http://libris.kb.se/bib/476669" TargetMode="External"/><Relationship Id="rId1384" Type="http://schemas.openxmlformats.org/officeDocument/2006/relationships/hyperlink" Target="http://libris.kb.se/bib/2733135" TargetMode="External"/><Relationship Id="rId1591" Type="http://schemas.openxmlformats.org/officeDocument/2006/relationships/hyperlink" Target="http://libris.kb.se/bib/3109685" TargetMode="External"/><Relationship Id="rId1605" Type="http://schemas.openxmlformats.org/officeDocument/2006/relationships/hyperlink" Target="http://libris.kb.se/bib/547999" TargetMode="External"/><Relationship Id="rId90" Type="http://schemas.openxmlformats.org/officeDocument/2006/relationships/hyperlink" Target="http://libris.kb.se/bib/1481851" TargetMode="External"/><Relationship Id="rId186" Type="http://schemas.openxmlformats.org/officeDocument/2006/relationships/hyperlink" Target="http://libris.kb.se/bib/3312874" TargetMode="External"/><Relationship Id="rId393" Type="http://schemas.openxmlformats.org/officeDocument/2006/relationships/hyperlink" Target="http://libris.kb.se/bib/3259593" TargetMode="External"/><Relationship Id="rId407" Type="http://schemas.openxmlformats.org/officeDocument/2006/relationships/hyperlink" Target="http://libris.kb.se/bib/1380061" TargetMode="External"/><Relationship Id="rId614" Type="http://schemas.openxmlformats.org/officeDocument/2006/relationships/hyperlink" Target="http://sv.wikipedia.org/wiki/Edvard_Evers" TargetMode="External"/><Relationship Id="rId821" Type="http://schemas.openxmlformats.org/officeDocument/2006/relationships/hyperlink" Target="http://sv.wikipedia.org/wiki/Carl_Boberg" TargetMode="External"/><Relationship Id="rId1037" Type="http://schemas.openxmlformats.org/officeDocument/2006/relationships/hyperlink" Target="http://sv.wikipedia.org/wiki/Magnus_Fredrik_Roos" TargetMode="External"/><Relationship Id="rId1244" Type="http://schemas.openxmlformats.org/officeDocument/2006/relationships/hyperlink" Target="http://libris.kb.se/bib/2099101" TargetMode="External"/><Relationship Id="rId1451" Type="http://schemas.openxmlformats.org/officeDocument/2006/relationships/hyperlink" Target="http://libris.kb.se/bib/727244" TargetMode="External"/><Relationship Id="rId253" Type="http://schemas.openxmlformats.org/officeDocument/2006/relationships/hyperlink" Target="http://libris.kb.se/bib/7794854" TargetMode="External"/><Relationship Id="rId460" Type="http://schemas.openxmlformats.org/officeDocument/2006/relationships/hyperlink" Target="http://www.bokborsen.se/minsida.php?id=841" TargetMode="External"/><Relationship Id="rId698" Type="http://schemas.openxmlformats.org/officeDocument/2006/relationships/hyperlink" Target="http://sv.wikipedia.org/wiki/Fribaptistsamfundet" TargetMode="External"/><Relationship Id="rId919" Type="http://schemas.openxmlformats.org/officeDocument/2006/relationships/hyperlink" Target="http://sv.wikipedia.org/wiki/F%F6rbundss%E5nger" TargetMode="External"/><Relationship Id="rId1090" Type="http://schemas.openxmlformats.org/officeDocument/2006/relationships/hyperlink" Target="http://libris.kb.se/bib/1600216" TargetMode="External"/><Relationship Id="rId1104" Type="http://schemas.openxmlformats.org/officeDocument/2006/relationships/hyperlink" Target="http://libris.kb.se/bib/3109756" TargetMode="External"/><Relationship Id="rId1311" Type="http://schemas.openxmlformats.org/officeDocument/2006/relationships/hyperlink" Target="http://libris.kb.se/bib/19472662" TargetMode="External"/><Relationship Id="rId1549" Type="http://schemas.openxmlformats.org/officeDocument/2006/relationships/hyperlink" Target="http://libris.kb.se/bib/1600409" TargetMode="External"/><Relationship Id="rId48" Type="http://schemas.openxmlformats.org/officeDocument/2006/relationships/hyperlink" Target="http://libris.kb.se/bib/1366467" TargetMode="External"/><Relationship Id="rId113" Type="http://schemas.openxmlformats.org/officeDocument/2006/relationships/hyperlink" Target="http://libris.kb.se/bib/3006796" TargetMode="External"/><Relationship Id="rId320" Type="http://schemas.openxmlformats.org/officeDocument/2006/relationships/hyperlink" Target="http://libris.kb.se/bib/1226748" TargetMode="External"/><Relationship Id="rId558" Type="http://schemas.openxmlformats.org/officeDocument/2006/relationships/hyperlink" Target="http://sv.wikipedia.org/wiki/Pilgrimsharpan" TargetMode="External"/><Relationship Id="rId765" Type="http://schemas.openxmlformats.org/officeDocument/2006/relationships/hyperlink" Target="http://sv.wikipedia.org/wiki/Emil_Liedgren" TargetMode="External"/><Relationship Id="rId972" Type="http://schemas.openxmlformats.org/officeDocument/2006/relationships/hyperlink" Target="http://sv.wikipedia.org/wiki/Andliga%20s&#229;nger" TargetMode="External"/><Relationship Id="rId1188" Type="http://schemas.openxmlformats.org/officeDocument/2006/relationships/hyperlink" Target="http://libris.kb.se/bib/2518365" TargetMode="External"/><Relationship Id="rId1395" Type="http://schemas.openxmlformats.org/officeDocument/2006/relationships/hyperlink" Target="http://libris.kb.se/bib/1652110" TargetMode="External"/><Relationship Id="rId1409" Type="http://schemas.openxmlformats.org/officeDocument/2006/relationships/hyperlink" Target="http://libris.kb.se/bib/3062802" TargetMode="External"/><Relationship Id="rId1616" Type="http://schemas.openxmlformats.org/officeDocument/2006/relationships/hyperlink" Target="http://libris.kb.se/bib/7607826" TargetMode="External"/><Relationship Id="rId197" Type="http://schemas.openxmlformats.org/officeDocument/2006/relationships/hyperlink" Target="http://libris.kb.se/bib/1332537" TargetMode="External"/><Relationship Id="rId418" Type="http://schemas.openxmlformats.org/officeDocument/2006/relationships/hyperlink" Target="http://libris.kb.se/bib/1353235" TargetMode="External"/><Relationship Id="rId625" Type="http://schemas.openxmlformats.org/officeDocument/2006/relationships/hyperlink" Target="http://www.slef.fi/" TargetMode="External"/><Relationship Id="rId832" Type="http://schemas.openxmlformats.org/officeDocument/2006/relationships/hyperlink" Target="http://sv.wikipedia.org/wiki/Ewert_Wrangel" TargetMode="External"/><Relationship Id="rId1048" Type="http://schemas.openxmlformats.org/officeDocument/2006/relationships/hyperlink" Target="http://libris.kb.se/bib/2431037" TargetMode="External"/><Relationship Id="rId1255" Type="http://schemas.openxmlformats.org/officeDocument/2006/relationships/hyperlink" Target="https://bibsys-almaprimo.hosted.exlibrisgroup.com/primo_library/libweb/action/display.do?tabs=requestTab&amp;ct=display&amp;fn=search&amp;doc=BIBSYS_ILS71494779430002201&amp;indx=2&amp;recIds=BIBSYS_ILS71494779430002201&amp;recIdxs=1&amp;elementId=1&amp;renderMode=poppedOut&amp;displayMode=" TargetMode="External"/><Relationship Id="rId1462" Type="http://schemas.openxmlformats.org/officeDocument/2006/relationships/hyperlink" Target="http://libris.kb.se/bib/7412167" TargetMode="External"/><Relationship Id="rId264" Type="http://schemas.openxmlformats.org/officeDocument/2006/relationships/hyperlink" Target="http://libris.kb.se/bib/2232813" TargetMode="External"/><Relationship Id="rId471" Type="http://schemas.openxmlformats.org/officeDocument/2006/relationships/hyperlink" Target="http://www.brantestad.org/osm.htm" TargetMode="External"/><Relationship Id="rId1115" Type="http://schemas.openxmlformats.org/officeDocument/2006/relationships/hyperlink" Target="http://libris.kb.se/bib/2791378" TargetMode="External"/><Relationship Id="rId1322" Type="http://schemas.openxmlformats.org/officeDocument/2006/relationships/hyperlink" Target="http://libris.kb.se/bib/2179447" TargetMode="External"/><Relationship Id="rId59" Type="http://schemas.openxmlformats.org/officeDocument/2006/relationships/hyperlink" Target="http://libris.kb.se/bib/11185522" TargetMode="External"/><Relationship Id="rId124" Type="http://schemas.openxmlformats.org/officeDocument/2006/relationships/hyperlink" Target="http://libris.kb.se/bib/1924038" TargetMode="External"/><Relationship Id="rId569" Type="http://schemas.openxmlformats.org/officeDocument/2006/relationships/hyperlink" Target="http://sv.wikipedia.org/wiki/Helena_Ekblom" TargetMode="External"/><Relationship Id="rId776" Type="http://schemas.openxmlformats.org/officeDocument/2006/relationships/hyperlink" Target="http://sv.wikipedia.org/wiki/Emil_Liedgren" TargetMode="External"/><Relationship Id="rId983" Type="http://schemas.openxmlformats.org/officeDocument/2006/relationships/hyperlink" Target="http://libris.kb.se/bib/1600907" TargetMode="External"/><Relationship Id="rId1199" Type="http://schemas.openxmlformats.org/officeDocument/2006/relationships/hyperlink" Target="http://libris.kb.se/bib/2431091" TargetMode="External"/><Relationship Id="rId1627" Type="http://schemas.openxmlformats.org/officeDocument/2006/relationships/hyperlink" Target="http://libris.kb.se/bib/7765471" TargetMode="External"/><Relationship Id="rId331" Type="http://schemas.openxmlformats.org/officeDocument/2006/relationships/hyperlink" Target="http://libris.kb.se/bib/1926824" TargetMode="External"/><Relationship Id="rId429" Type="http://schemas.openxmlformats.org/officeDocument/2006/relationships/hyperlink" Target="http://libris.kb.se/bib/1374846" TargetMode="External"/><Relationship Id="rId636" Type="http://schemas.openxmlformats.org/officeDocument/2006/relationships/hyperlink" Target="http://sv.wikipedia.org/wiki/Jo%C3%ABl_Blomqvist" TargetMode="External"/><Relationship Id="rId1059" Type="http://schemas.openxmlformats.org/officeDocument/2006/relationships/hyperlink" Target="http://libris.kb.se/bib/814879" TargetMode="External"/><Relationship Id="rId1266" Type="http://schemas.openxmlformats.org/officeDocument/2006/relationships/hyperlink" Target="https://sv.wikipedia.org/wiki/Albert_M._Johansson" TargetMode="External"/><Relationship Id="rId1473" Type="http://schemas.openxmlformats.org/officeDocument/2006/relationships/hyperlink" Target="http://libris.kb.se/bib/1620866" TargetMode="External"/><Relationship Id="rId843" Type="http://schemas.openxmlformats.org/officeDocument/2006/relationships/hyperlink" Target="http://sv.wikipedia.org/wiki/Anders_Carl_Rutstr&#246;m" TargetMode="External"/><Relationship Id="rId1126" Type="http://schemas.openxmlformats.org/officeDocument/2006/relationships/hyperlink" Target="http://www.ebay.com/" TargetMode="External"/><Relationship Id="rId1680" Type="http://schemas.openxmlformats.org/officeDocument/2006/relationships/hyperlink" Target="http://sv.wikipedia.org/wiki/Svensk%20s&#246;ndagsskols&#229;ngbok%201929" TargetMode="External"/><Relationship Id="rId275" Type="http://schemas.openxmlformats.org/officeDocument/2006/relationships/hyperlink" Target="http://libris.kb.se/bib/2977796" TargetMode="External"/><Relationship Id="rId482" Type="http://schemas.openxmlformats.org/officeDocument/2006/relationships/hyperlink" Target="http://www.mv.helsinki.fi/home/wadenstr/artiklar/ord.htm" TargetMode="External"/><Relationship Id="rId703" Type="http://schemas.openxmlformats.org/officeDocument/2006/relationships/hyperlink" Target="http://sv.wikipedia.org/wiki/Ira_David_Sankey" TargetMode="External"/><Relationship Id="rId910" Type="http://schemas.openxmlformats.org/officeDocument/2006/relationships/hyperlink" Target="http://sv.wikipedia.org/wiki/Kom" TargetMode="External"/><Relationship Id="rId1333" Type="http://schemas.openxmlformats.org/officeDocument/2006/relationships/hyperlink" Target="http://sv.wikipedia.org/wiki/S%E5nger_till_Lammets_lof_1877" TargetMode="External"/><Relationship Id="rId1540" Type="http://schemas.openxmlformats.org/officeDocument/2006/relationships/hyperlink" Target="http://libris.kb.se/bib/3279886" TargetMode="External"/><Relationship Id="rId1638" Type="http://schemas.openxmlformats.org/officeDocument/2006/relationships/hyperlink" Target="http://libris.kb.se/bib/7985557" TargetMode="External"/><Relationship Id="rId135" Type="http://schemas.openxmlformats.org/officeDocument/2006/relationships/hyperlink" Target="http://libris.kb.se/bib/1374272" TargetMode="External"/><Relationship Id="rId342" Type="http://schemas.openxmlformats.org/officeDocument/2006/relationships/hyperlink" Target="http://libris.kb.se/bib/2495911" TargetMode="External"/><Relationship Id="rId787" Type="http://schemas.openxmlformats.org/officeDocument/2006/relationships/hyperlink" Target="http://lanopac.lingonline.jonkoping.se/sv/opac/visa_visa.asp?bokid=0000091932&amp;host_nr=1" TargetMode="External"/><Relationship Id="rId994" Type="http://schemas.openxmlformats.org/officeDocument/2006/relationships/hyperlink" Target="http://sv.wikipedia.org/wiki/Svensk%20psalmbok%20f&#246;r%20den%20evangelisk-lutherska%20kyrkan%20i%20Finland" TargetMode="External"/><Relationship Id="rId1400" Type="http://schemas.openxmlformats.org/officeDocument/2006/relationships/hyperlink" Target="http://libris.kb.se/bib/2512951" TargetMode="External"/><Relationship Id="rId202" Type="http://schemas.openxmlformats.org/officeDocument/2006/relationships/hyperlink" Target="http://libris.kb.se/bib/1595123" TargetMode="External"/><Relationship Id="rId647" Type="http://schemas.openxmlformats.org/officeDocument/2006/relationships/hyperlink" Target="http://sv.wikipedia.org/wiki/Eric_Mauritz_Bergquist" TargetMode="External"/><Relationship Id="rId854" Type="http://schemas.openxmlformats.org/officeDocument/2006/relationships/hyperlink" Target="http://sv.wikipedia.org/wiki/Lovs&#229;nger%20och%20andeliga%20visor%201877" TargetMode="External"/><Relationship Id="rId1277" Type="http://schemas.openxmlformats.org/officeDocument/2006/relationships/hyperlink" Target="http://libris.kb.se/bib/1413983" TargetMode="External"/><Relationship Id="rId1484" Type="http://schemas.openxmlformats.org/officeDocument/2006/relationships/hyperlink" Target="http://libris.kb.se/bib/10417622" TargetMode="External"/><Relationship Id="rId286" Type="http://schemas.openxmlformats.org/officeDocument/2006/relationships/hyperlink" Target="http://libris.kb.se/bib/581114" TargetMode="External"/><Relationship Id="rId493" Type="http://schemas.openxmlformats.org/officeDocument/2006/relationships/hyperlink" Target="http://www.bpv.se/" TargetMode="External"/><Relationship Id="rId507" Type="http://schemas.openxmlformats.org/officeDocument/2006/relationships/hyperlink" Target="http://www.sfi.se/sv/svensk-filmdatabas/Item/?type=PERSON&amp;itemid=180530&amp;iv=BIOGRAPHY" TargetMode="External"/><Relationship Id="rId714" Type="http://schemas.openxmlformats.org/officeDocument/2006/relationships/hyperlink" Target="http://libris.kb.se/bib/1636715" TargetMode="External"/><Relationship Id="rId921" Type="http://schemas.openxmlformats.org/officeDocument/2006/relationships/hyperlink" Target="http://sv.wikipedia.org/wiki/Fridstoner" TargetMode="External"/><Relationship Id="rId1137" Type="http://schemas.openxmlformats.org/officeDocument/2006/relationships/hyperlink" Target="http://libris.kb.se/bib/1998241" TargetMode="External"/><Relationship Id="rId1344" Type="http://schemas.openxmlformats.org/officeDocument/2006/relationships/hyperlink" Target="http://libris.kb.se/bib/7760630" TargetMode="External"/><Relationship Id="rId1551" Type="http://schemas.openxmlformats.org/officeDocument/2006/relationships/hyperlink" Target="http://libris.kb.se/bib/2322239" TargetMode="External"/><Relationship Id="rId50" Type="http://schemas.openxmlformats.org/officeDocument/2006/relationships/hyperlink" Target="http://libris.kb.se/bib/3109689" TargetMode="External"/><Relationship Id="rId146" Type="http://schemas.openxmlformats.org/officeDocument/2006/relationships/hyperlink" Target="http://libris.kb.se/bib/9058973" TargetMode="External"/><Relationship Id="rId353" Type="http://schemas.openxmlformats.org/officeDocument/2006/relationships/hyperlink" Target="http://libris.kb.se/bib/3279750" TargetMode="External"/><Relationship Id="rId560" Type="http://schemas.openxmlformats.org/officeDocument/2006/relationships/hyperlink" Target="http://sv.wikipedia.org/wiki/Andeliga_s%C3%A5nger_f%C3%B6r_barn" TargetMode="External"/><Relationship Id="rId798" Type="http://schemas.openxmlformats.org/officeDocument/2006/relationships/hyperlink" Target="http://sv.wikipedia.org/wiki/Harald_Wieselgren" TargetMode="External"/><Relationship Id="rId1190" Type="http://schemas.openxmlformats.org/officeDocument/2006/relationships/hyperlink" Target="http://libris.kb.se/bib/1613098" TargetMode="External"/><Relationship Id="rId1204" Type="http://schemas.openxmlformats.org/officeDocument/2006/relationships/hyperlink" Target="http://libris.kb.se/bib/2192446" TargetMode="External"/><Relationship Id="rId1411" Type="http://schemas.openxmlformats.org/officeDocument/2006/relationships/hyperlink" Target="http://libris.kb.se/bib/1455982" TargetMode="External"/><Relationship Id="rId1649" Type="http://schemas.openxmlformats.org/officeDocument/2006/relationships/hyperlink" Target="http://libris.kb.se/bib/10202017" TargetMode="External"/><Relationship Id="rId213" Type="http://schemas.openxmlformats.org/officeDocument/2006/relationships/hyperlink" Target="http://www.kb.se/soka/kataloger/regina?func=find-b&amp;request=001717484&amp;find_code=SYS&amp;local_base=KBS01" TargetMode="External"/><Relationship Id="rId420" Type="http://schemas.openxmlformats.org/officeDocument/2006/relationships/hyperlink" Target="http://libris.kb.se/bib/10245537" TargetMode="External"/><Relationship Id="rId658" Type="http://schemas.openxmlformats.org/officeDocument/2006/relationships/hyperlink" Target="http://regina.kb.se/F/?func=find-b&amp;request=000989194&amp;find_code=SYS&amp;local_base=KBS01" TargetMode="External"/><Relationship Id="rId865" Type="http://schemas.openxmlformats.org/officeDocument/2006/relationships/hyperlink" Target="http://sv.wikipedia.org/wiki/Erik_Nystr%C3%B6m" TargetMode="External"/><Relationship Id="rId1050" Type="http://schemas.openxmlformats.org/officeDocument/2006/relationships/hyperlink" Target="http://libris.kb.se/bib/2981081" TargetMode="External"/><Relationship Id="rId1288" Type="http://schemas.openxmlformats.org/officeDocument/2006/relationships/hyperlink" Target="http://libris.kb.se/bib/9143943" TargetMode="External"/><Relationship Id="rId1495" Type="http://schemas.openxmlformats.org/officeDocument/2006/relationships/hyperlink" Target="http://libris.kb.se/bib/1330133" TargetMode="External"/><Relationship Id="rId1509" Type="http://schemas.openxmlformats.org/officeDocument/2006/relationships/hyperlink" Target="http://libris.kb.se/bib/9124098" TargetMode="External"/><Relationship Id="rId297" Type="http://schemas.openxmlformats.org/officeDocument/2006/relationships/hyperlink" Target="http://libris.kb.se/bib/2251069" TargetMode="External"/><Relationship Id="rId518" Type="http://schemas.openxmlformats.org/officeDocument/2006/relationships/hyperlink" Target="http://www.sloff.se/sob/05-1/Degn.htm" TargetMode="External"/><Relationship Id="rId725" Type="http://schemas.openxmlformats.org/officeDocument/2006/relationships/hyperlink" Target="http://libris.kb.se/bib/3259581" TargetMode="External"/><Relationship Id="rId932" Type="http://schemas.openxmlformats.org/officeDocument/2006/relationships/hyperlink" Target="http://sv.wikipedia.org/wiki/Nathan_S%F6derblom" TargetMode="External"/><Relationship Id="rId1148" Type="http://schemas.openxmlformats.org/officeDocument/2006/relationships/hyperlink" Target="http://libris.kb.se/bib/17091606" TargetMode="External"/><Relationship Id="rId1355" Type="http://schemas.openxmlformats.org/officeDocument/2006/relationships/hyperlink" Target="http://libris.kb.se/bib/1472609" TargetMode="External"/><Relationship Id="rId1562" Type="http://schemas.openxmlformats.org/officeDocument/2006/relationships/hyperlink" Target="http://libris.kb.se/bib/1613098" TargetMode="External"/><Relationship Id="rId157" Type="http://schemas.openxmlformats.org/officeDocument/2006/relationships/hyperlink" Target="http://libris.kb.se/bib/2994867" TargetMode="External"/><Relationship Id="rId364" Type="http://schemas.openxmlformats.org/officeDocument/2006/relationships/hyperlink" Target="http://libris.kb.se/bib/11531969" TargetMode="External"/><Relationship Id="rId1008" Type="http://schemas.openxmlformats.org/officeDocument/2006/relationships/hyperlink" Target="http://sv.wikipedia.org/wiki/Jeanna_Oterdahl" TargetMode="External"/><Relationship Id="rId1215" Type="http://schemas.openxmlformats.org/officeDocument/2006/relationships/hyperlink" Target="https://sv.wikipedia.org/wiki/2013_%C3%A5rs_Cecilia-psalmbok" TargetMode="External"/><Relationship Id="rId1422" Type="http://schemas.openxmlformats.org/officeDocument/2006/relationships/hyperlink" Target="http://libris.kb.se/bib/1221211" TargetMode="External"/><Relationship Id="rId61" Type="http://schemas.openxmlformats.org/officeDocument/2006/relationships/hyperlink" Target="http://libris.kb.se/bib/10157281" TargetMode="External"/><Relationship Id="rId571" Type="http://schemas.openxmlformats.org/officeDocument/2006/relationships/hyperlink" Target="http://sv.wikipedia.org/wiki/Segertoner_1930" TargetMode="External"/><Relationship Id="rId669" Type="http://schemas.openxmlformats.org/officeDocument/2006/relationships/hyperlink" Target="http://regina.kb.se/F?func=find-c&amp;charconv=default&amp;ccl_term=LFF=Nodermann,%20Preben,%201867-1930&amp;local_base=KBS01" TargetMode="External"/><Relationship Id="rId876" Type="http://schemas.openxmlformats.org/officeDocument/2006/relationships/hyperlink" Target="http://sv.wikipedia.org/wiki/Sjundedagsadventisterna" TargetMode="External"/><Relationship Id="rId1299" Type="http://schemas.openxmlformats.org/officeDocument/2006/relationships/hyperlink" Target="http://libris.kb.se/bib/1584393" TargetMode="External"/><Relationship Id="rId19" Type="http://schemas.openxmlformats.org/officeDocument/2006/relationships/hyperlink" Target="http://www.ifknora.com/ake_pannbenet.htm" TargetMode="External"/><Relationship Id="rId224" Type="http://schemas.openxmlformats.org/officeDocument/2006/relationships/hyperlink" Target="http://libris.kb.se/bib/1350995" TargetMode="External"/><Relationship Id="rId431" Type="http://schemas.openxmlformats.org/officeDocument/2006/relationships/hyperlink" Target="http://libris.kb.se/bib/3052162" TargetMode="External"/><Relationship Id="rId529" Type="http://schemas.openxmlformats.org/officeDocument/2006/relationships/hyperlink" Target="http://libris.kb.se/bib/1652055" TargetMode="External"/><Relationship Id="rId736" Type="http://schemas.openxmlformats.org/officeDocument/2006/relationships/hyperlink" Target="http://sv.wikipedia.org/wiki/Vita_bandet" TargetMode="External"/><Relationship Id="rId1061" Type="http://schemas.openxmlformats.org/officeDocument/2006/relationships/hyperlink" Target="http://libris.kb.se/bib/2232274" TargetMode="External"/><Relationship Id="rId1159" Type="http://schemas.openxmlformats.org/officeDocument/2006/relationships/hyperlink" Target="http://libris.kb.se/bib/1336711" TargetMode="External"/><Relationship Id="rId1366" Type="http://schemas.openxmlformats.org/officeDocument/2006/relationships/hyperlink" Target="http://libris.kb.se/bib/2424793" TargetMode="External"/><Relationship Id="rId168" Type="http://schemas.openxmlformats.org/officeDocument/2006/relationships/hyperlink" Target="http://libris.kb.se/bib/2977794" TargetMode="External"/><Relationship Id="rId943" Type="http://schemas.openxmlformats.org/officeDocument/2006/relationships/hyperlink" Target="http://sv.wikipedia.org/wiki/Kyrkovisor_1960" TargetMode="External"/><Relationship Id="rId1019" Type="http://schemas.openxmlformats.org/officeDocument/2006/relationships/hyperlink" Target="http://sv.wikipedia.org/wiki/Oscar_Ahnfelt" TargetMode="External"/><Relationship Id="rId1573" Type="http://schemas.openxmlformats.org/officeDocument/2006/relationships/hyperlink" Target="http://libris.kb.se/bib/1956948" TargetMode="External"/><Relationship Id="rId72" Type="http://schemas.openxmlformats.org/officeDocument/2006/relationships/hyperlink" Target="http://libris.kb.se/bib/11184586" TargetMode="External"/><Relationship Id="rId375" Type="http://schemas.openxmlformats.org/officeDocument/2006/relationships/hyperlink" Target="http://libris.kb.se/bib/9142020" TargetMode="External"/><Relationship Id="rId582" Type="http://schemas.openxmlformats.org/officeDocument/2006/relationships/hyperlink" Target="http://sv.wikipedia.org/wiki/Fribaptistsamfundet" TargetMode="External"/><Relationship Id="rId803" Type="http://schemas.openxmlformats.org/officeDocument/2006/relationships/hyperlink" Target="http://sv.wikipedia.org/wiki/Sanningsvittnet" TargetMode="External"/><Relationship Id="rId1226" Type="http://schemas.openxmlformats.org/officeDocument/2006/relationships/hyperlink" Target="https://sv.wikipedia.org/wiki/Emilia_Ahnfelt-Laurin" TargetMode="External"/><Relationship Id="rId1433" Type="http://schemas.openxmlformats.org/officeDocument/2006/relationships/hyperlink" Target="http://libris.kb.se/bib/1659464" TargetMode="External"/><Relationship Id="rId1640" Type="http://schemas.openxmlformats.org/officeDocument/2006/relationships/hyperlink" Target="http://libris.kb.se/bib/877800" TargetMode="External"/><Relationship Id="rId3" Type="http://schemas.openxmlformats.org/officeDocument/2006/relationships/hyperlink" Target="http://www.ifknora.com/ake_pannbenet.htm" TargetMode="External"/><Relationship Id="rId235" Type="http://schemas.openxmlformats.org/officeDocument/2006/relationships/hyperlink" Target="http://libris.kb.se/bib/496445" TargetMode="External"/><Relationship Id="rId442" Type="http://schemas.openxmlformats.org/officeDocument/2006/relationships/hyperlink" Target="http://libris.kb.se/bib/1370169" TargetMode="External"/><Relationship Id="rId887" Type="http://schemas.openxmlformats.org/officeDocument/2006/relationships/hyperlink" Target="http://sv.wikipedia.org/wiki/Sions_S%E5nger" TargetMode="External"/><Relationship Id="rId1072" Type="http://schemas.openxmlformats.org/officeDocument/2006/relationships/hyperlink" Target="http://sv.wikipedia.org/wiki/Nils_Bolander" TargetMode="External"/><Relationship Id="rId1500" Type="http://schemas.openxmlformats.org/officeDocument/2006/relationships/hyperlink" Target="http://libris.kb.se/bib/3109453" TargetMode="External"/><Relationship Id="rId302" Type="http://schemas.openxmlformats.org/officeDocument/2006/relationships/hyperlink" Target="http://libris.kb.se/bib/7411644" TargetMode="External"/><Relationship Id="rId747" Type="http://schemas.openxmlformats.org/officeDocument/2006/relationships/hyperlink" Target="http://www.kb.se/soka/kataloger/regina?func=find-b&amp;request=000471583&amp;find_code=SYS&amp;local_base=KBS01" TargetMode="External"/><Relationship Id="rId954" Type="http://schemas.openxmlformats.org/officeDocument/2006/relationships/hyperlink" Target="http://sv.wikipedia.org/wiki/Lova_Herren" TargetMode="External"/><Relationship Id="rId1377" Type="http://schemas.openxmlformats.org/officeDocument/2006/relationships/hyperlink" Target="http://libris.kb.se/bib/7411870" TargetMode="External"/><Relationship Id="rId1584" Type="http://schemas.openxmlformats.org/officeDocument/2006/relationships/hyperlink" Target="http://libris.kb.se/bib/9422039" TargetMode="External"/><Relationship Id="rId83" Type="http://schemas.openxmlformats.org/officeDocument/2006/relationships/hyperlink" Target="http://libris.kb.se/bib/899934" TargetMode="External"/><Relationship Id="rId179" Type="http://schemas.openxmlformats.org/officeDocument/2006/relationships/hyperlink" Target="http://libris.kb.se/bib/2987600" TargetMode="External"/><Relationship Id="rId386" Type="http://schemas.openxmlformats.org/officeDocument/2006/relationships/hyperlink" Target="http://www.kb.se/soka/kataloger/regina?func=find-b&amp;request=001283866&amp;find_code=SYS&amp;local_base=KBS01" TargetMode="External"/><Relationship Id="rId593" Type="http://schemas.openxmlformats.org/officeDocument/2006/relationships/hyperlink" Target="http://sv.wikipedia.org/wiki/Einar_Ekberg" TargetMode="External"/><Relationship Id="rId607" Type="http://schemas.openxmlformats.org/officeDocument/2006/relationships/hyperlink" Target="http://sv.wikipedia.org/wiki/Johan_Olof_Wallin" TargetMode="External"/><Relationship Id="rId814" Type="http://schemas.openxmlformats.org/officeDocument/2006/relationships/hyperlink" Target="http://sv.wikipedia.org/wiki/Oscar%20L&#246;vgren%20(hymnolog)" TargetMode="External"/><Relationship Id="rId1237" Type="http://schemas.openxmlformats.org/officeDocument/2006/relationships/hyperlink" Target="http://libris.kb.se/bib/26347" TargetMode="External"/><Relationship Id="rId1444" Type="http://schemas.openxmlformats.org/officeDocument/2006/relationships/hyperlink" Target="https://bevarande.blogg.kb.se/2016/04/01/april-april-om-en-bok-som-luras/" TargetMode="External"/><Relationship Id="rId1651" Type="http://schemas.openxmlformats.org/officeDocument/2006/relationships/hyperlink" Target="http://libris.kb.se/bib/3192632" TargetMode="External"/><Relationship Id="rId246" Type="http://schemas.openxmlformats.org/officeDocument/2006/relationships/hyperlink" Target="http://libris.kb.se/bib/1414489" TargetMode="External"/><Relationship Id="rId453" Type="http://schemas.openxmlformats.org/officeDocument/2006/relationships/hyperlink" Target="http://libris.kb.se/bib/9672756" TargetMode="External"/><Relationship Id="rId660" Type="http://schemas.openxmlformats.org/officeDocument/2006/relationships/hyperlink" Target="http://regina.kb.se/F/?func=find-b&amp;request=000989194&amp;find_code=SYS&amp;local_base=KBS01" TargetMode="External"/><Relationship Id="rId898" Type="http://schemas.openxmlformats.org/officeDocument/2006/relationships/hyperlink" Target="http://sv.wikipedia.org/wiki/Oscar_L%C3%B6vgren_%28hymnolog%29" TargetMode="External"/><Relationship Id="rId1083" Type="http://schemas.openxmlformats.org/officeDocument/2006/relationships/hyperlink" Target="http://libris.kb.se/bib/903289" TargetMode="External"/><Relationship Id="rId1290" Type="http://schemas.openxmlformats.org/officeDocument/2006/relationships/hyperlink" Target="http://libris.kb.se/bib/2425275" TargetMode="External"/><Relationship Id="rId1304" Type="http://schemas.openxmlformats.org/officeDocument/2006/relationships/hyperlink" Target="http://libris.kb.se/bib/3230589" TargetMode="External"/><Relationship Id="rId1511" Type="http://schemas.openxmlformats.org/officeDocument/2006/relationships/hyperlink" Target="http://libris.kb.se/bib/2786958" TargetMode="External"/><Relationship Id="rId106" Type="http://schemas.openxmlformats.org/officeDocument/2006/relationships/hyperlink" Target="http://libris.kb.se/bib/1483740" TargetMode="External"/><Relationship Id="rId313" Type="http://schemas.openxmlformats.org/officeDocument/2006/relationships/hyperlink" Target="http://libris.kb.se/bib/2537149" TargetMode="External"/><Relationship Id="rId758" Type="http://schemas.openxmlformats.org/officeDocument/2006/relationships/hyperlink" Target="http://libris.kb.se/bib/734176" TargetMode="External"/><Relationship Id="rId965" Type="http://schemas.openxmlformats.org/officeDocument/2006/relationships/hyperlink" Target="http://libris.kb.se/bib/1856620" TargetMode="External"/><Relationship Id="rId1150" Type="http://schemas.openxmlformats.org/officeDocument/2006/relationships/hyperlink" Target="http://libris.kb.se/bib/11791763" TargetMode="External"/><Relationship Id="rId1388" Type="http://schemas.openxmlformats.org/officeDocument/2006/relationships/hyperlink" Target="http://libris.kb.se/bib/11534429" TargetMode="External"/><Relationship Id="rId1595" Type="http://schemas.openxmlformats.org/officeDocument/2006/relationships/hyperlink" Target="http://libris.kb.se/bib/2296896" TargetMode="External"/><Relationship Id="rId1609" Type="http://schemas.openxmlformats.org/officeDocument/2006/relationships/hyperlink" Target="http://libris.kb.se/bib/846593" TargetMode="External"/><Relationship Id="rId10" Type="http://schemas.openxmlformats.org/officeDocument/2006/relationships/hyperlink" Target="http://www.gospelcenter.se/shop/catalog/product_info.php?products_id=16708&amp;osCsid=0qofidtfe7b83q1rb4bt8khjk6" TargetMode="External"/><Relationship Id="rId94" Type="http://schemas.openxmlformats.org/officeDocument/2006/relationships/hyperlink" Target="http://libris.kb.se/bib/3147336" TargetMode="External"/><Relationship Id="rId397" Type="http://schemas.openxmlformats.org/officeDocument/2006/relationships/hyperlink" Target="http://libris.kb.se/bib/658336" TargetMode="External"/><Relationship Id="rId520" Type="http://schemas.openxmlformats.org/officeDocument/2006/relationships/hyperlink" Target="http://kau.diva-portal.org/smash/get/diva2:5215/FULLTEXT01" TargetMode="External"/><Relationship Id="rId618" Type="http://schemas.openxmlformats.org/officeDocument/2006/relationships/hyperlink" Target="http://sv.wikipedia.org/wiki/Samuel_Gabrielsson" TargetMode="External"/><Relationship Id="rId825" Type="http://schemas.openxmlformats.org/officeDocument/2006/relationships/hyperlink" Target="http://sv.wikipedia.org/wiki/Erik_Pontoppidan" TargetMode="External"/><Relationship Id="rId1248" Type="http://schemas.openxmlformats.org/officeDocument/2006/relationships/hyperlink" Target="http://libris.kb.se/bib/1651603" TargetMode="External"/><Relationship Id="rId1455" Type="http://schemas.openxmlformats.org/officeDocument/2006/relationships/hyperlink" Target="http://libris.kb.se/bib/1377816" TargetMode="External"/><Relationship Id="rId1662" Type="http://schemas.openxmlformats.org/officeDocument/2006/relationships/hyperlink" Target="http://libris.kb.se/bib/2431629" TargetMode="External"/><Relationship Id="rId257" Type="http://schemas.openxmlformats.org/officeDocument/2006/relationships/hyperlink" Target="http://libris.kb.se/bib/1322846" TargetMode="External"/><Relationship Id="rId464" Type="http://schemas.openxmlformats.org/officeDocument/2006/relationships/hyperlink" Target="http://www.kafalla.se/" TargetMode="External"/><Relationship Id="rId1010" Type="http://schemas.openxmlformats.org/officeDocument/2006/relationships/hyperlink" Target="http://runeberg.org/swisornw/" TargetMode="External"/><Relationship Id="rId1094" Type="http://schemas.openxmlformats.org/officeDocument/2006/relationships/hyperlink" Target="http://libris.kb.se/bib/1599704" TargetMode="External"/><Relationship Id="rId1108" Type="http://schemas.openxmlformats.org/officeDocument/2006/relationships/hyperlink" Target="http://libris.kb.se/bib/1227947?vw=full" TargetMode="External"/><Relationship Id="rId1315" Type="http://schemas.openxmlformats.org/officeDocument/2006/relationships/hyperlink" Target="https://books.google.se/books?id=28tZAAAAcAAJ&amp;pg=RA2-PA2&amp;lpg=RA2-PA2&amp;dq=Swensk+ziffer+-+choralbok&amp;source=bl&amp;ots=Sm4myI0KhB&amp;sig=9n6S9TSsNOYXEaClKHmiin0RTZk&amp;hl=sv&amp;sa=X&amp;ved=0ahUKEwi_q87D6vXYAhVGECwKHUZtCc4Q6AEIKTAA" TargetMode="External"/><Relationship Id="rId117" Type="http://schemas.openxmlformats.org/officeDocument/2006/relationships/hyperlink" Target="http://libris.kb.se/bib/3062802" TargetMode="External"/><Relationship Id="rId671" Type="http://schemas.openxmlformats.org/officeDocument/2006/relationships/hyperlink" Target="http://sv.wikipedia.org/wiki/Karin_Adlersparre" TargetMode="External"/><Relationship Id="rId769" Type="http://schemas.openxmlformats.org/officeDocument/2006/relationships/hyperlink" Target="http://www.antikvariat.net/get/search.cgi?open=GEN16462" TargetMode="External"/><Relationship Id="rId976" Type="http://schemas.openxmlformats.org/officeDocument/2006/relationships/hyperlink" Target="http://sv.wikipedia.org/wiki/Andliga%20s&#229;nger" TargetMode="External"/><Relationship Id="rId1399" Type="http://schemas.openxmlformats.org/officeDocument/2006/relationships/hyperlink" Target="http://libris.kb.se/bib/720942" TargetMode="External"/><Relationship Id="rId324" Type="http://schemas.openxmlformats.org/officeDocument/2006/relationships/hyperlink" Target="http://libris.kb.se/bib/8371874" TargetMode="External"/><Relationship Id="rId531" Type="http://schemas.openxmlformats.org/officeDocument/2006/relationships/hyperlink" Target="http://libris.kb.se/bib/3310502" TargetMode="External"/><Relationship Id="rId629" Type="http://schemas.openxmlformats.org/officeDocument/2006/relationships/hyperlink" Target="http://sv.wikipedia.org/wiki/Svensk%20s&#246;ndagsskols&#229;ngbok%201929" TargetMode="External"/><Relationship Id="rId1161" Type="http://schemas.openxmlformats.org/officeDocument/2006/relationships/hyperlink" Target="http://libris.kb.se/bib/3206586" TargetMode="External"/><Relationship Id="rId1259" Type="http://schemas.openxmlformats.org/officeDocument/2006/relationships/hyperlink" Target="https://bibsys-almaprimo.hosted.exlibrisgroup.com/primo_library/libweb/action/display.do?tabs=requestTab&amp;ct=display&amp;fn=search&amp;doc=BIBSYS_ILS71491726740002201&amp;indx=1&amp;recIds=BIBSYS_ILS71491726740002201&amp;recIdxs=0&amp;elementId=0&amp;renderMode=poppedOut&amp;displayMode=" TargetMode="External"/><Relationship Id="rId1466" Type="http://schemas.openxmlformats.org/officeDocument/2006/relationships/hyperlink" Target="http://libris.kb.se/bib/13505104" TargetMode="External"/><Relationship Id="rId836" Type="http://schemas.openxmlformats.org/officeDocument/2006/relationships/hyperlink" Target="http://sv.wikipedia.org/wiki/Johan_Arndt" TargetMode="External"/><Relationship Id="rId1021" Type="http://schemas.openxmlformats.org/officeDocument/2006/relationships/hyperlink" Target="http://sv.wikipedia.org/wiki/Jo%C3%ABl_Blomqvist" TargetMode="External"/><Relationship Id="rId1119" Type="http://schemas.openxmlformats.org/officeDocument/2006/relationships/hyperlink" Target="http://libris.kb.se/bib/1658079" TargetMode="External"/><Relationship Id="rId1673" Type="http://schemas.openxmlformats.org/officeDocument/2006/relationships/hyperlink" Target="http://libris.kb.se/bib/14732857" TargetMode="External"/><Relationship Id="rId903" Type="http://schemas.openxmlformats.org/officeDocument/2006/relationships/hyperlink" Target="https://sv.wikipedia.org/wiki/Psalmer_och_S%C3%A5nger" TargetMode="External"/><Relationship Id="rId1326" Type="http://schemas.openxmlformats.org/officeDocument/2006/relationships/hyperlink" Target="http://libris.kb.se/bib/2431649" TargetMode="External"/><Relationship Id="rId1533" Type="http://schemas.openxmlformats.org/officeDocument/2006/relationships/hyperlink" Target="http://libris.kb.se/bib/10023285" TargetMode="External"/><Relationship Id="rId32" Type="http://schemas.openxmlformats.org/officeDocument/2006/relationships/hyperlink" Target="http://libris.kb.se/bib/3109411" TargetMode="External"/><Relationship Id="rId1600" Type="http://schemas.openxmlformats.org/officeDocument/2006/relationships/hyperlink" Target="http://libris.kb.se/bib/7619379" TargetMode="External"/><Relationship Id="rId181" Type="http://schemas.openxmlformats.org/officeDocument/2006/relationships/hyperlink" Target="http://libris.kb.se/bib/1260167" TargetMode="External"/><Relationship Id="rId279" Type="http://schemas.openxmlformats.org/officeDocument/2006/relationships/hyperlink" Target="http://libris.kb.se/bib/10439753" TargetMode="External"/><Relationship Id="rId486" Type="http://schemas.openxmlformats.org/officeDocument/2006/relationships/hyperlink" Target="http://web.comhem.se/~u18344626/ahlen.htm" TargetMode="External"/><Relationship Id="rId693" Type="http://schemas.openxmlformats.org/officeDocument/2006/relationships/hyperlink" Target="http://www.kb.se/soka/kataloger/regina?func=find-b&amp;request=002166409&amp;find_code=SYS&amp;local_base=KBS01" TargetMode="External"/><Relationship Id="rId139" Type="http://schemas.openxmlformats.org/officeDocument/2006/relationships/hyperlink" Target="http://libris.kb.se/bib/10159006" TargetMode="External"/><Relationship Id="rId346" Type="http://schemas.openxmlformats.org/officeDocument/2006/relationships/hyperlink" Target="http://libris.kb.se/bib/1335378" TargetMode="External"/><Relationship Id="rId553" Type="http://schemas.openxmlformats.org/officeDocument/2006/relationships/hyperlink" Target="http://libris.kb.se/bib/3050958" TargetMode="External"/><Relationship Id="rId760" Type="http://schemas.openxmlformats.org/officeDocument/2006/relationships/hyperlink" Target="http://www.frals.se/omFA/musik/uppsats/index.html" TargetMode="External"/><Relationship Id="rId998" Type="http://schemas.openxmlformats.org/officeDocument/2006/relationships/hyperlink" Target="http://haeffner.blogspot.se/" TargetMode="External"/><Relationship Id="rId1183" Type="http://schemas.openxmlformats.org/officeDocument/2006/relationships/hyperlink" Target="http://libris.kb.se/bib/2171139" TargetMode="External"/><Relationship Id="rId1390" Type="http://schemas.openxmlformats.org/officeDocument/2006/relationships/hyperlink" Target="http://libris.kb.se/bib/2199343" TargetMode="External"/><Relationship Id="rId206" Type="http://schemas.openxmlformats.org/officeDocument/2006/relationships/hyperlink" Target="http://www.bokborsen.se/Rod%C3%A9%3Bn+Nils-begagnad-bok-till-salu1423333_1.htm" TargetMode="External"/><Relationship Id="rId413" Type="http://schemas.openxmlformats.org/officeDocument/2006/relationships/hyperlink" Target="http://libris.kb.se/bib/1448471" TargetMode="External"/><Relationship Id="rId858" Type="http://schemas.openxmlformats.org/officeDocument/2006/relationships/hyperlink" Target="http://sv.wikipedia.org/wiki/Sionstoner_1972" TargetMode="External"/><Relationship Id="rId1043" Type="http://schemas.openxmlformats.org/officeDocument/2006/relationships/hyperlink" Target="http://sv.wikipedia.org/wiki/Teodor_Trued_Truv%E9" TargetMode="External"/><Relationship Id="rId1488" Type="http://schemas.openxmlformats.org/officeDocument/2006/relationships/hyperlink" Target="http://libris.kb.se/bib/1469873" TargetMode="External"/><Relationship Id="rId620" Type="http://schemas.openxmlformats.org/officeDocument/2006/relationships/hyperlink" Target="http://sv.wikipedia.org/wiki/Samuel_Gabrielsson" TargetMode="External"/><Relationship Id="rId718" Type="http://schemas.openxmlformats.org/officeDocument/2006/relationships/hyperlink" Target="http://sv.wikipedia.org/wiki/Lars_Linderot" TargetMode="External"/><Relationship Id="rId925" Type="http://schemas.openxmlformats.org/officeDocument/2006/relationships/hyperlink" Target="http://sv.wikipedia.org/wiki/Teodor_Trued_Truv%C3%A9" TargetMode="External"/><Relationship Id="rId1250" Type="http://schemas.openxmlformats.org/officeDocument/2006/relationships/hyperlink" Target="http://libris.kb.se/bib/650379" TargetMode="External"/><Relationship Id="rId1348" Type="http://schemas.openxmlformats.org/officeDocument/2006/relationships/hyperlink" Target="http://libris.kb.se/bib/1835713" TargetMode="External"/><Relationship Id="rId1555" Type="http://schemas.openxmlformats.org/officeDocument/2006/relationships/hyperlink" Target="http://libris.kb.se/bib/2425273" TargetMode="External"/><Relationship Id="rId1110" Type="http://schemas.openxmlformats.org/officeDocument/2006/relationships/hyperlink" Target="http://libris.kb.se/bib/2019085" TargetMode="External"/><Relationship Id="rId1208" Type="http://schemas.openxmlformats.org/officeDocument/2006/relationships/hyperlink" Target="http://libris.kb.se/bib/649952" TargetMode="External"/><Relationship Id="rId1415" Type="http://schemas.openxmlformats.org/officeDocument/2006/relationships/hyperlink" Target="http://libris.kb.se/bib/14979441" TargetMode="External"/><Relationship Id="rId54" Type="http://schemas.openxmlformats.org/officeDocument/2006/relationships/hyperlink" Target="http://libris.kb.se/bib/2319627" TargetMode="External"/><Relationship Id="rId1622" Type="http://schemas.openxmlformats.org/officeDocument/2006/relationships/hyperlink" Target="http://libris.kb.se/bib/7411692" TargetMode="External"/><Relationship Id="rId270" Type="http://schemas.openxmlformats.org/officeDocument/2006/relationships/hyperlink" Target="http://libris.kb.se/bib/9124130" TargetMode="External"/><Relationship Id="rId130" Type="http://schemas.openxmlformats.org/officeDocument/2006/relationships/hyperlink" Target="http://libris.kb.se/bib/2047662" TargetMode="External"/><Relationship Id="rId368" Type="http://schemas.openxmlformats.org/officeDocument/2006/relationships/hyperlink" Target="http://libris.kb.se/bib/1644713" TargetMode="External"/><Relationship Id="rId575" Type="http://schemas.openxmlformats.org/officeDocument/2006/relationships/hyperlink" Target="http://sv.wikipedia.org/wiki/Anders_Fredrik_Beckman" TargetMode="External"/><Relationship Id="rId782" Type="http://schemas.openxmlformats.org/officeDocument/2006/relationships/hyperlink" Target="http://sv.wikipedia.org/wiki/Emil_Gustafson" TargetMode="External"/><Relationship Id="rId228" Type="http://schemas.openxmlformats.org/officeDocument/2006/relationships/hyperlink" Target="http://libris.kb.se/bib/1375200" TargetMode="External"/><Relationship Id="rId435" Type="http://schemas.openxmlformats.org/officeDocument/2006/relationships/hyperlink" Target="http://libris.kb.se/bib/2251069" TargetMode="External"/><Relationship Id="rId642" Type="http://schemas.openxmlformats.org/officeDocument/2006/relationships/hyperlink" Target="http://libris.kb.se/hitlist?q=WFRF%3A(Bystr%C3%B6m+Jakob+1857+1947)&amp;d=libris&amp;m=10&amp;p=1&amp;hist=true" TargetMode="External"/><Relationship Id="rId1065" Type="http://schemas.openxmlformats.org/officeDocument/2006/relationships/hyperlink" Target="http://libris.kb.se/bib/1475834" TargetMode="External"/><Relationship Id="rId1272" Type="http://schemas.openxmlformats.org/officeDocument/2006/relationships/hyperlink" Target="https://sv.wikipedia.org/wiki/Christoffer_Olofsson_Angeldorff" TargetMode="External"/><Relationship Id="rId502" Type="http://schemas.openxmlformats.org/officeDocument/2006/relationships/hyperlink" Target="http://www.crossnet.se/person/annicab/pietism.html" TargetMode="External"/><Relationship Id="rId947" Type="http://schemas.openxmlformats.org/officeDocument/2006/relationships/hyperlink" Target="http://sv.wikipedia.org/wiki/Svensk_s&#246;ndagsskols&#229;ngbok_1908" TargetMode="External"/><Relationship Id="rId1132" Type="http://schemas.openxmlformats.org/officeDocument/2006/relationships/hyperlink" Target="http://libris.kb.se/bib/835525" TargetMode="External"/><Relationship Id="rId1577" Type="http://schemas.openxmlformats.org/officeDocument/2006/relationships/hyperlink" Target="http://libris.kb.se/bib/12033787" TargetMode="External"/><Relationship Id="rId76" Type="http://schemas.openxmlformats.org/officeDocument/2006/relationships/hyperlink" Target="http://libris.kb.se/bib/10148157" TargetMode="External"/><Relationship Id="rId807" Type="http://schemas.openxmlformats.org/officeDocument/2006/relationships/hyperlink" Target="http://sv.wikipedia.org/wiki/Nils_Bolander" TargetMode="External"/><Relationship Id="rId1437" Type="http://schemas.openxmlformats.org/officeDocument/2006/relationships/hyperlink" Target="http://libris.kb.se/bib/1448481" TargetMode="External"/><Relationship Id="rId1644" Type="http://schemas.openxmlformats.org/officeDocument/2006/relationships/hyperlink" Target="http://libris.kb.se/bib/850292" TargetMode="External"/><Relationship Id="rId1504" Type="http://schemas.openxmlformats.org/officeDocument/2006/relationships/hyperlink" Target="http://libris.kb.se/bib/3309850" TargetMode="External"/><Relationship Id="rId292" Type="http://schemas.openxmlformats.org/officeDocument/2006/relationships/hyperlink" Target="http://libris.kb.se/bib/7649155" TargetMode="External"/><Relationship Id="rId597" Type="http://schemas.openxmlformats.org/officeDocument/2006/relationships/hyperlink" Target="http://sv.wikipedia.org/wiki/Einar_Ekberg" TargetMode="External"/><Relationship Id="rId152" Type="http://schemas.openxmlformats.org/officeDocument/2006/relationships/hyperlink" Target="http://libris.kb.se/bib/10147865" TargetMode="External"/><Relationship Id="rId457" Type="http://schemas.openxmlformats.org/officeDocument/2006/relationships/hyperlink" Target="http://libris.kb.se/bib/2880483" TargetMode="External"/><Relationship Id="rId1087" Type="http://schemas.openxmlformats.org/officeDocument/2006/relationships/hyperlink" Target="http://www.gospelcenter.se/shop/catalog/index.php?cPath=94&amp;osCsid=0qofidtfe7b83q1rb4bt8khjk6" TargetMode="External"/><Relationship Id="rId1294" Type="http://schemas.openxmlformats.org/officeDocument/2006/relationships/hyperlink" Target="http://libris.kb.se/bib/1598984" TargetMode="External"/><Relationship Id="rId664" Type="http://schemas.openxmlformats.org/officeDocument/2006/relationships/hyperlink" Target="http://sv.wikipedia.org/wiki/S%C3%A5nger_i_den_herrnhutiska_s%C3%A5ngboken_Sions_s%C3%A5nger" TargetMode="External"/><Relationship Id="rId871" Type="http://schemas.openxmlformats.org/officeDocument/2006/relationships/hyperlink" Target="http://sv.wikipedia.org/wiki/Sjundedagsadventisterna" TargetMode="External"/><Relationship Id="rId969" Type="http://schemas.openxmlformats.org/officeDocument/2006/relationships/hyperlink" Target="http://sv.wikipedia.org/wiki/Emil_Liedgren" TargetMode="External"/><Relationship Id="rId1599" Type="http://schemas.openxmlformats.org/officeDocument/2006/relationships/hyperlink" Target="http://libris.kb.se/bib/1398376" TargetMode="External"/><Relationship Id="rId317" Type="http://schemas.openxmlformats.org/officeDocument/2006/relationships/hyperlink" Target="http://libris.kb.se/bib/1634966" TargetMode="External"/><Relationship Id="rId524" Type="http://schemas.openxmlformats.org/officeDocument/2006/relationships/hyperlink" Target="http://libris.kb.se/bib/1627549" TargetMode="External"/><Relationship Id="rId731" Type="http://schemas.openxmlformats.org/officeDocument/2006/relationships/hyperlink" Target="http://sv.wikipedia.org/wiki/Sanningsvittnet" TargetMode="External"/><Relationship Id="rId1154" Type="http://schemas.openxmlformats.org/officeDocument/2006/relationships/hyperlink" Target="http://libris.kb.se/bib/1597074" TargetMode="External"/><Relationship Id="rId1361" Type="http://schemas.openxmlformats.org/officeDocument/2006/relationships/hyperlink" Target="http://libris.kb.se/bib/2141184" TargetMode="External"/><Relationship Id="rId1459" Type="http://schemas.openxmlformats.org/officeDocument/2006/relationships/hyperlink" Target="http://libris.kb.se/bib/804099" TargetMode="External"/><Relationship Id="rId98" Type="http://schemas.openxmlformats.org/officeDocument/2006/relationships/hyperlink" Target="http://libris.kb.se/bib/2585892" TargetMode="External"/><Relationship Id="rId829" Type="http://schemas.openxmlformats.org/officeDocument/2006/relationships/hyperlink" Target="http://sv.wikipedia.org/wiki/Magnus_Fredrik_Roos" TargetMode="External"/><Relationship Id="rId1014" Type="http://schemas.openxmlformats.org/officeDocument/2006/relationships/hyperlink" Target="http://libris.kb.se/bib/3375788" TargetMode="External"/><Relationship Id="rId1221" Type="http://schemas.openxmlformats.org/officeDocument/2006/relationships/hyperlink" Target="http://libris.kb.se/bib/1600413" TargetMode="External"/><Relationship Id="rId1666" Type="http://schemas.openxmlformats.org/officeDocument/2006/relationships/hyperlink" Target="http://musikverket.se/musikochteaterbiblioteket/files/2013/02/Siffernotskrift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W3298"/>
  <sheetViews>
    <sheetView tabSelected="1" topLeftCell="A3289" zoomScaleNormal="100" workbookViewId="0">
      <selection activeCell="E3304" sqref="E3304"/>
    </sheetView>
  </sheetViews>
  <sheetFormatPr defaultColWidth="9.140625" defaultRowHeight="11.25" x14ac:dyDescent="0.15"/>
  <cols>
    <col min="1" max="1" width="10.42578125" style="35" customWidth="1"/>
    <col min="2" max="2" width="5.5703125" style="36" customWidth="1"/>
    <col min="3" max="3" width="6" style="37" customWidth="1"/>
    <col min="4" max="4" width="12.7109375" style="38" customWidth="1"/>
    <col min="5" max="5" width="36.7109375" style="38" customWidth="1"/>
    <col min="6" max="6" width="44.85546875" style="38" customWidth="1"/>
    <col min="7" max="7" width="11.140625" style="47" customWidth="1"/>
    <col min="8" max="8" width="7.7109375" style="39" customWidth="1"/>
    <col min="9" max="9" width="16.140625" style="37" customWidth="1"/>
    <col min="10" max="10" width="13.28515625" style="40" customWidth="1"/>
    <col min="11" max="11" width="2.42578125" style="36" customWidth="1"/>
    <col min="12" max="16384" width="9.140625" style="12"/>
  </cols>
  <sheetData>
    <row r="1" spans="1:11" x14ac:dyDescent="0.15">
      <c r="A1" s="6" t="s">
        <v>1</v>
      </c>
      <c r="B1" s="4"/>
      <c r="C1" s="7" t="s">
        <v>2</v>
      </c>
      <c r="D1" s="8" t="s">
        <v>3</v>
      </c>
      <c r="E1" s="8" t="s">
        <v>4</v>
      </c>
      <c r="F1" s="8" t="s">
        <v>5</v>
      </c>
      <c r="G1" s="9" t="s">
        <v>6</v>
      </c>
      <c r="H1" s="10" t="s">
        <v>7</v>
      </c>
      <c r="I1" s="7" t="s">
        <v>8</v>
      </c>
      <c r="J1" s="11" t="s">
        <v>9</v>
      </c>
      <c r="K1" s="4"/>
    </row>
    <row r="2" spans="1:11" s="14" customFormat="1" ht="26.25" x14ac:dyDescent="0.35">
      <c r="A2" s="16"/>
      <c r="B2" s="17"/>
      <c r="C2" s="18"/>
      <c r="D2" s="19" t="s">
        <v>12</v>
      </c>
      <c r="E2" s="20"/>
      <c r="F2" s="20"/>
      <c r="G2" s="20"/>
      <c r="H2" s="21"/>
      <c r="I2" s="18"/>
      <c r="J2" s="22"/>
      <c r="K2" s="17"/>
    </row>
    <row r="3" spans="1:11" s="14" customFormat="1" ht="12.75" x14ac:dyDescent="0.2">
      <c r="A3" s="16"/>
      <c r="B3" s="17"/>
      <c r="C3" s="18"/>
      <c r="D3" s="21"/>
      <c r="E3" s="21"/>
      <c r="F3" s="21"/>
      <c r="G3" s="23"/>
      <c r="H3" s="24"/>
      <c r="I3" s="18"/>
      <c r="J3" s="22"/>
      <c r="K3" s="17"/>
    </row>
    <row r="4" spans="1:11" s="14" customFormat="1" ht="16.5" customHeight="1" x14ac:dyDescent="0.2">
      <c r="A4" s="16"/>
      <c r="B4" s="17"/>
      <c r="C4" s="18"/>
      <c r="D4" s="25" t="s">
        <v>13</v>
      </c>
      <c r="E4" s="26"/>
      <c r="F4" s="27" t="s">
        <v>14</v>
      </c>
      <c r="G4" s="26"/>
      <c r="H4" s="24"/>
      <c r="I4" s="18"/>
      <c r="J4" s="22"/>
      <c r="K4" s="17"/>
    </row>
    <row r="5" spans="1:11" s="14" customFormat="1" ht="16.5" customHeight="1" x14ac:dyDescent="0.2">
      <c r="A5" s="16"/>
      <c r="B5" s="17"/>
      <c r="C5" s="18"/>
      <c r="D5" s="25" t="s">
        <v>15</v>
      </c>
      <c r="E5" s="26"/>
      <c r="F5" s="27" t="s">
        <v>16</v>
      </c>
      <c r="G5" s="26"/>
      <c r="H5" s="24"/>
      <c r="I5" s="18"/>
      <c r="J5" s="22"/>
      <c r="K5" s="17"/>
    </row>
    <row r="6" spans="1:11" s="14" customFormat="1" ht="16.5" customHeight="1" x14ac:dyDescent="0.2">
      <c r="A6" s="16"/>
      <c r="B6" s="17"/>
      <c r="C6" s="18"/>
      <c r="D6" s="25" t="s">
        <v>17</v>
      </c>
      <c r="E6" s="26"/>
      <c r="F6" s="27" t="s">
        <v>18</v>
      </c>
      <c r="G6" s="26"/>
      <c r="H6" s="21"/>
      <c r="I6" s="21"/>
      <c r="J6" s="22"/>
      <c r="K6" s="17"/>
    </row>
    <row r="7" spans="1:11" s="14" customFormat="1" ht="16.5" customHeight="1" x14ac:dyDescent="0.2">
      <c r="A7" s="16"/>
      <c r="B7" s="17"/>
      <c r="C7" s="18"/>
      <c r="D7" s="25" t="s">
        <v>19</v>
      </c>
      <c r="E7" s="26"/>
      <c r="F7" s="27" t="s">
        <v>20</v>
      </c>
      <c r="G7" s="26"/>
      <c r="H7" s="21"/>
      <c r="I7" s="21"/>
      <c r="J7" s="22"/>
      <c r="K7" s="17"/>
    </row>
    <row r="8" spans="1:11" s="14" customFormat="1" ht="16.5" customHeight="1" x14ac:dyDescent="0.2">
      <c r="A8" s="16"/>
      <c r="B8" s="17"/>
      <c r="C8" s="18"/>
      <c r="D8" s="25" t="s">
        <v>21</v>
      </c>
      <c r="E8" s="26"/>
      <c r="F8" s="27" t="s">
        <v>22</v>
      </c>
      <c r="G8" s="26"/>
      <c r="H8" s="21"/>
      <c r="I8" s="21"/>
      <c r="J8" s="22"/>
      <c r="K8" s="17"/>
    </row>
    <row r="9" spans="1:11" s="14" customFormat="1" ht="16.5" customHeight="1" x14ac:dyDescent="0.2">
      <c r="A9" s="16"/>
      <c r="B9" s="17"/>
      <c r="C9" s="18"/>
      <c r="D9" s="25" t="s">
        <v>23</v>
      </c>
      <c r="E9" s="26"/>
      <c r="F9" s="27" t="s">
        <v>24</v>
      </c>
      <c r="G9" s="26"/>
      <c r="H9" s="21"/>
      <c r="I9" s="21"/>
      <c r="J9" s="22"/>
      <c r="K9" s="17"/>
    </row>
    <row r="10" spans="1:11" s="14" customFormat="1" ht="9.75" customHeight="1" x14ac:dyDescent="0.2">
      <c r="A10" s="16"/>
      <c r="B10" s="17"/>
      <c r="C10" s="18"/>
      <c r="D10" s="21"/>
      <c r="E10" s="21"/>
      <c r="F10" s="21"/>
      <c r="G10" s="21"/>
      <c r="H10" s="24"/>
      <c r="I10" s="18"/>
      <c r="J10" s="22"/>
      <c r="K10" s="17"/>
    </row>
    <row r="11" spans="1:11" s="14" customFormat="1" ht="21" customHeight="1" x14ac:dyDescent="0.2">
      <c r="A11" s="16"/>
      <c r="B11" s="17"/>
      <c r="C11" s="18"/>
      <c r="D11" s="21"/>
      <c r="E11" s="28" t="s">
        <v>25</v>
      </c>
      <c r="F11" s="26"/>
      <c r="G11" s="21"/>
      <c r="H11" s="21"/>
      <c r="I11" s="21"/>
      <c r="J11" s="22"/>
      <c r="K11" s="17"/>
    </row>
    <row r="12" spans="1:11" s="14" customFormat="1" ht="12.75" x14ac:dyDescent="0.2">
      <c r="A12" s="16"/>
      <c r="B12" s="17"/>
      <c r="C12" s="18"/>
      <c r="D12" s="21"/>
      <c r="E12" s="28" t="s">
        <v>26</v>
      </c>
      <c r="F12" s="26"/>
      <c r="G12" s="23"/>
      <c r="H12" s="24"/>
      <c r="I12" s="18"/>
      <c r="J12" s="22"/>
      <c r="K12" s="17"/>
    </row>
    <row r="13" spans="1:11" s="14" customFormat="1" ht="12.75" x14ac:dyDescent="0.2">
      <c r="A13" s="16"/>
      <c r="B13" s="17"/>
      <c r="C13" s="18"/>
      <c r="D13" s="29"/>
      <c r="E13" s="30" t="s">
        <v>27</v>
      </c>
      <c r="F13" s="31"/>
      <c r="G13" s="23"/>
      <c r="H13" s="24"/>
      <c r="I13" s="18"/>
      <c r="J13" s="22"/>
      <c r="K13" s="17"/>
    </row>
    <row r="14" spans="1:11" s="14" customFormat="1" ht="12.75" x14ac:dyDescent="0.2">
      <c r="A14" s="16"/>
      <c r="B14" s="17"/>
      <c r="C14" s="18"/>
      <c r="D14" s="21"/>
      <c r="E14" s="21"/>
      <c r="F14" s="21"/>
      <c r="G14" s="23"/>
      <c r="H14" s="24"/>
      <c r="I14" s="18"/>
      <c r="J14" s="22"/>
      <c r="K14" s="17"/>
    </row>
    <row r="15" spans="1:11" s="14" customFormat="1" ht="27.75" customHeight="1" x14ac:dyDescent="0.2">
      <c r="A15" s="16"/>
      <c r="B15" s="17"/>
      <c r="C15" s="18"/>
      <c r="D15" s="32" t="s">
        <v>28</v>
      </c>
      <c r="E15" s="33"/>
      <c r="F15" s="33"/>
      <c r="G15" s="33"/>
      <c r="H15" s="24"/>
      <c r="I15" s="18"/>
      <c r="J15" s="22"/>
      <c r="K15" s="17"/>
    </row>
    <row r="16" spans="1:11" x14ac:dyDescent="0.15">
      <c r="G16" s="38"/>
    </row>
    <row r="17" spans="1:153" s="2" customFormat="1" ht="12.75" x14ac:dyDescent="0.2">
      <c r="A17" s="41"/>
      <c r="B17" s="42"/>
      <c r="C17" s="15"/>
      <c r="D17" s="43" t="s">
        <v>29</v>
      </c>
      <c r="E17" s="43" t="s">
        <v>30</v>
      </c>
      <c r="F17" s="44" t="s">
        <v>31</v>
      </c>
      <c r="G17" s="45"/>
      <c r="H17" s="46"/>
      <c r="I17" s="15"/>
      <c r="K17" s="42"/>
    </row>
    <row r="18" spans="1:153" ht="12" thickBot="1" x14ac:dyDescent="0.2"/>
    <row r="19" spans="1:153" s="14" customFormat="1" ht="12.75" x14ac:dyDescent="0.2">
      <c r="A19" s="51" t="s">
        <v>1</v>
      </c>
      <c r="B19" s="52"/>
      <c r="C19" s="53" t="s">
        <v>2</v>
      </c>
      <c r="D19" s="50" t="s">
        <v>3</v>
      </c>
      <c r="E19" s="50" t="s">
        <v>4</v>
      </c>
      <c r="F19" s="50" t="s">
        <v>5</v>
      </c>
      <c r="G19" s="54" t="s">
        <v>6</v>
      </c>
      <c r="H19" s="55" t="s">
        <v>7</v>
      </c>
      <c r="I19" s="49" t="s">
        <v>8</v>
      </c>
      <c r="J19" s="56" t="s">
        <v>9</v>
      </c>
      <c r="K19" s="52"/>
    </row>
    <row r="20" spans="1:153" s="14" customFormat="1" ht="38.25" x14ac:dyDescent="0.2">
      <c r="A20" s="61"/>
      <c r="B20" s="17"/>
      <c r="C20" s="59">
        <v>1</v>
      </c>
      <c r="D20" s="62" t="s">
        <v>33</v>
      </c>
      <c r="E20" s="62" t="s">
        <v>34</v>
      </c>
      <c r="F20" s="62" t="s">
        <v>35</v>
      </c>
      <c r="G20" s="63">
        <v>1957</v>
      </c>
      <c r="H20" s="64">
        <v>10</v>
      </c>
      <c r="I20" s="57" t="s">
        <v>36</v>
      </c>
      <c r="J20" s="65">
        <v>40179</v>
      </c>
      <c r="K20" s="17"/>
    </row>
    <row r="21" spans="1:153" s="14" customFormat="1" ht="38.25" x14ac:dyDescent="0.2">
      <c r="A21" s="61"/>
      <c r="B21" s="68"/>
      <c r="C21" s="59">
        <v>2</v>
      </c>
      <c r="D21" s="62" t="s">
        <v>37</v>
      </c>
      <c r="E21" s="62" t="s">
        <v>38</v>
      </c>
      <c r="F21" s="62" t="s">
        <v>39</v>
      </c>
      <c r="G21" s="69">
        <v>1965</v>
      </c>
      <c r="H21" s="70">
        <v>65</v>
      </c>
      <c r="I21" s="71" t="s">
        <v>40</v>
      </c>
      <c r="J21" s="72">
        <v>41885</v>
      </c>
      <c r="K21" s="17"/>
    </row>
    <row r="22" spans="1:153" s="14" customFormat="1" ht="51" x14ac:dyDescent="0.2">
      <c r="A22" s="61"/>
      <c r="B22" s="17"/>
      <c r="C22" s="59">
        <v>3</v>
      </c>
      <c r="D22" s="62" t="s">
        <v>42</v>
      </c>
      <c r="E22" s="62" t="s">
        <v>43</v>
      </c>
      <c r="F22" s="62" t="s">
        <v>44</v>
      </c>
      <c r="G22" s="63">
        <v>1902</v>
      </c>
      <c r="H22" s="64">
        <v>40</v>
      </c>
      <c r="I22" s="57" t="s">
        <v>45</v>
      </c>
      <c r="J22" s="65">
        <v>42289</v>
      </c>
      <c r="K22" s="17"/>
    </row>
    <row r="23" spans="1:153" s="14" customFormat="1" ht="25.5" x14ac:dyDescent="0.2">
      <c r="A23" s="61" t="s">
        <v>1</v>
      </c>
      <c r="B23" s="17"/>
      <c r="C23" s="59">
        <v>4</v>
      </c>
      <c r="D23" s="62" t="s">
        <v>48</v>
      </c>
      <c r="E23" s="62" t="s">
        <v>49</v>
      </c>
      <c r="F23" s="62" t="s">
        <v>50</v>
      </c>
      <c r="G23" s="69">
        <v>1948</v>
      </c>
      <c r="H23" s="70">
        <v>0</v>
      </c>
      <c r="I23" s="57" t="s">
        <v>51</v>
      </c>
      <c r="J23" s="72">
        <v>39411</v>
      </c>
      <c r="K23" s="17"/>
    </row>
    <row r="24" spans="1:153" s="14" customFormat="1" ht="38.25" x14ac:dyDescent="0.2">
      <c r="A24" s="57" t="s">
        <v>52</v>
      </c>
      <c r="B24" s="17"/>
      <c r="C24" s="59">
        <v>5</v>
      </c>
      <c r="D24" s="62" t="s">
        <v>53</v>
      </c>
      <c r="E24" s="62" t="s">
        <v>54</v>
      </c>
      <c r="F24" s="62" t="s">
        <v>55</v>
      </c>
      <c r="G24" s="63">
        <v>1973</v>
      </c>
      <c r="H24" s="64">
        <v>20</v>
      </c>
      <c r="I24" s="57" t="s">
        <v>56</v>
      </c>
      <c r="J24" s="65">
        <v>39093</v>
      </c>
      <c r="K24" s="17"/>
    </row>
    <row r="25" spans="1:153" s="14" customFormat="1" ht="25.5" x14ac:dyDescent="0.2">
      <c r="A25" s="61" t="s">
        <v>1</v>
      </c>
      <c r="B25" s="17"/>
      <c r="C25" s="59">
        <v>6</v>
      </c>
      <c r="D25" s="62" t="s">
        <v>57</v>
      </c>
      <c r="E25" s="62" t="s">
        <v>58</v>
      </c>
      <c r="F25" s="62" t="s">
        <v>59</v>
      </c>
      <c r="G25" s="63">
        <v>1993</v>
      </c>
      <c r="H25" s="64">
        <v>5</v>
      </c>
      <c r="I25" s="57" t="s">
        <v>60</v>
      </c>
      <c r="J25" s="65">
        <v>40788</v>
      </c>
      <c r="K25" s="17"/>
    </row>
    <row r="26" spans="1:153" s="14" customFormat="1" ht="25.5" x14ac:dyDescent="0.2">
      <c r="A26" s="61" t="s">
        <v>62</v>
      </c>
      <c r="B26" s="17"/>
      <c r="C26" s="59">
        <v>7</v>
      </c>
      <c r="D26" s="62" t="s">
        <v>63</v>
      </c>
      <c r="E26" s="62" t="s">
        <v>64</v>
      </c>
      <c r="F26" s="62" t="s">
        <v>65</v>
      </c>
      <c r="G26" s="63">
        <v>1786</v>
      </c>
      <c r="H26" s="64">
        <v>160</v>
      </c>
      <c r="I26" s="57" t="s">
        <v>66</v>
      </c>
      <c r="J26" s="65">
        <v>41884</v>
      </c>
      <c r="K26" s="77"/>
    </row>
    <row r="27" spans="1:153" s="14" customFormat="1" ht="25.5" x14ac:dyDescent="0.2">
      <c r="A27" s="57" t="s">
        <v>52</v>
      </c>
      <c r="B27" s="17"/>
      <c r="C27" s="59">
        <v>8</v>
      </c>
      <c r="D27" s="62" t="s">
        <v>57</v>
      </c>
      <c r="E27" s="62" t="s">
        <v>67</v>
      </c>
      <c r="F27" s="62" t="s">
        <v>68</v>
      </c>
      <c r="G27" s="63">
        <v>1966</v>
      </c>
      <c r="H27" s="64">
        <v>25</v>
      </c>
      <c r="I27" s="57" t="s">
        <v>69</v>
      </c>
      <c r="J27" s="65">
        <v>38825</v>
      </c>
      <c r="K27" s="17"/>
    </row>
    <row r="28" spans="1:153" s="14" customFormat="1" ht="25.5" x14ac:dyDescent="0.2">
      <c r="A28" s="61" t="s">
        <v>70</v>
      </c>
      <c r="B28" s="17"/>
      <c r="C28" s="59">
        <v>9</v>
      </c>
      <c r="D28" s="62" t="s">
        <v>71</v>
      </c>
      <c r="E28" s="62" t="s">
        <v>72</v>
      </c>
      <c r="F28" s="62" t="s">
        <v>73</v>
      </c>
      <c r="G28" s="63">
        <v>1956</v>
      </c>
      <c r="H28" s="64">
        <v>0</v>
      </c>
      <c r="I28" s="57" t="s">
        <v>74</v>
      </c>
      <c r="J28" s="65">
        <v>39487</v>
      </c>
      <c r="K28" s="17"/>
    </row>
    <row r="29" spans="1:153" s="14" customFormat="1" ht="25.5" x14ac:dyDescent="0.2">
      <c r="A29" s="81"/>
      <c r="B29" s="82"/>
      <c r="C29" s="59">
        <v>10</v>
      </c>
      <c r="D29" s="62" t="s">
        <v>71</v>
      </c>
      <c r="E29" s="62" t="s">
        <v>75</v>
      </c>
      <c r="F29" s="62" t="s">
        <v>76</v>
      </c>
      <c r="G29" s="63">
        <v>1957</v>
      </c>
      <c r="H29" s="64" t="s">
        <v>77</v>
      </c>
      <c r="I29" s="57" t="s">
        <v>77</v>
      </c>
      <c r="J29" s="65" t="s">
        <v>77</v>
      </c>
      <c r="K29" s="82"/>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row>
    <row r="30" spans="1:153" s="14" customFormat="1" ht="25.5" x14ac:dyDescent="0.2">
      <c r="A30" s="61"/>
      <c r="B30" s="17"/>
      <c r="C30" s="59">
        <v>11</v>
      </c>
      <c r="D30" s="62" t="s">
        <v>78</v>
      </c>
      <c r="E30" s="62" t="s">
        <v>79</v>
      </c>
      <c r="F30" s="62" t="s">
        <v>80</v>
      </c>
      <c r="G30" s="63" t="s">
        <v>81</v>
      </c>
      <c r="H30" s="64">
        <v>3</v>
      </c>
      <c r="I30" s="57" t="s">
        <v>69</v>
      </c>
      <c r="J30" s="65">
        <v>38825</v>
      </c>
      <c r="K30" s="17"/>
    </row>
    <row r="31" spans="1:153" s="14" customFormat="1" ht="38.25" x14ac:dyDescent="0.2">
      <c r="A31" s="61"/>
      <c r="B31" s="17"/>
      <c r="C31" s="59">
        <v>12</v>
      </c>
      <c r="D31" s="84" t="s">
        <v>57</v>
      </c>
      <c r="E31" s="85" t="s">
        <v>82</v>
      </c>
      <c r="F31" s="85" t="s">
        <v>83</v>
      </c>
      <c r="G31" s="63">
        <v>1901</v>
      </c>
      <c r="H31" s="64">
        <v>0</v>
      </c>
      <c r="I31" s="57" t="s">
        <v>84</v>
      </c>
      <c r="J31" s="65">
        <v>42485</v>
      </c>
      <c r="K31" s="17"/>
    </row>
    <row r="32" spans="1:153" s="14" customFormat="1" ht="51" x14ac:dyDescent="0.2">
      <c r="A32" s="61" t="s">
        <v>1</v>
      </c>
      <c r="B32" s="17"/>
      <c r="C32" s="59">
        <v>13</v>
      </c>
      <c r="D32" s="62" t="s">
        <v>85</v>
      </c>
      <c r="E32" s="85" t="s">
        <v>86</v>
      </c>
      <c r="F32" s="85" t="s">
        <v>87</v>
      </c>
      <c r="G32" s="63">
        <v>1770</v>
      </c>
      <c r="H32" s="64" t="s">
        <v>88</v>
      </c>
      <c r="I32" s="86" t="s">
        <v>89</v>
      </c>
      <c r="J32" s="87" t="s">
        <v>90</v>
      </c>
      <c r="K32" s="17"/>
    </row>
    <row r="33" spans="1:153" s="14" customFormat="1" ht="51" x14ac:dyDescent="0.2">
      <c r="A33" s="61" t="s">
        <v>1</v>
      </c>
      <c r="B33" s="17"/>
      <c r="C33" s="59">
        <v>14</v>
      </c>
      <c r="D33" s="84" t="s">
        <v>85</v>
      </c>
      <c r="E33" s="85" t="s">
        <v>91</v>
      </c>
      <c r="F33" s="85" t="s">
        <v>87</v>
      </c>
      <c r="G33" s="63">
        <v>1770</v>
      </c>
      <c r="H33" s="64">
        <v>0</v>
      </c>
      <c r="I33" s="86" t="s">
        <v>84</v>
      </c>
      <c r="J33" s="87">
        <v>42663</v>
      </c>
      <c r="K33" s="17"/>
    </row>
    <row r="34" spans="1:153" s="14" customFormat="1" ht="25.5" x14ac:dyDescent="0.2">
      <c r="A34" s="61" t="s">
        <v>1</v>
      </c>
      <c r="B34" s="17"/>
      <c r="C34" s="59">
        <v>15</v>
      </c>
      <c r="D34" s="62" t="s">
        <v>85</v>
      </c>
      <c r="E34" s="85" t="s">
        <v>92</v>
      </c>
      <c r="F34" s="85" t="s">
        <v>93</v>
      </c>
      <c r="G34" s="63">
        <v>1825</v>
      </c>
      <c r="H34" s="64">
        <v>250</v>
      </c>
      <c r="I34" s="86" t="s">
        <v>52</v>
      </c>
      <c r="J34" s="87">
        <v>36526</v>
      </c>
      <c r="K34" s="17"/>
    </row>
    <row r="35" spans="1:153" s="14" customFormat="1" ht="38.25" x14ac:dyDescent="0.2">
      <c r="A35" s="61"/>
      <c r="B35" s="17"/>
      <c r="C35" s="59">
        <v>16</v>
      </c>
      <c r="D35" s="62" t="s">
        <v>85</v>
      </c>
      <c r="E35" s="62" t="s">
        <v>94</v>
      </c>
      <c r="F35" s="62" t="s">
        <v>95</v>
      </c>
      <c r="G35" s="63">
        <v>1841</v>
      </c>
      <c r="H35" s="64">
        <v>145</v>
      </c>
      <c r="I35" s="57" t="s">
        <v>96</v>
      </c>
      <c r="J35" s="65">
        <v>42289</v>
      </c>
      <c r="K35" s="17"/>
    </row>
    <row r="36" spans="1:153" s="14" customFormat="1" ht="38.25" x14ac:dyDescent="0.2">
      <c r="A36" s="88"/>
      <c r="B36" s="82"/>
      <c r="C36" s="59">
        <v>17</v>
      </c>
      <c r="D36" s="62" t="s">
        <v>85</v>
      </c>
      <c r="E36" s="62" t="s">
        <v>97</v>
      </c>
      <c r="F36" s="62" t="s">
        <v>95</v>
      </c>
      <c r="G36" s="63">
        <v>1841</v>
      </c>
      <c r="H36" s="89">
        <v>700</v>
      </c>
      <c r="I36" s="57" t="s">
        <v>98</v>
      </c>
      <c r="J36" s="65">
        <v>41827</v>
      </c>
      <c r="K36" s="82"/>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row>
    <row r="37" spans="1:153" s="14" customFormat="1" ht="38.25" x14ac:dyDescent="0.2">
      <c r="A37" s="61" t="s">
        <v>100</v>
      </c>
      <c r="B37" s="17"/>
      <c r="C37" s="59">
        <v>18</v>
      </c>
      <c r="D37" s="62" t="s">
        <v>85</v>
      </c>
      <c r="E37" s="85" t="s">
        <v>101</v>
      </c>
      <c r="F37" s="62" t="s">
        <v>102</v>
      </c>
      <c r="G37" s="63">
        <v>1867</v>
      </c>
      <c r="H37" s="64">
        <f>50/3</f>
        <v>16.666666666666668</v>
      </c>
      <c r="I37" s="57" t="s">
        <v>103</v>
      </c>
      <c r="J37" s="65">
        <v>41613</v>
      </c>
      <c r="K37" s="17"/>
    </row>
    <row r="38" spans="1:153" s="14" customFormat="1" ht="38.25" x14ac:dyDescent="0.2">
      <c r="A38" s="61" t="s">
        <v>100</v>
      </c>
      <c r="B38" s="17"/>
      <c r="C38" s="59">
        <v>19</v>
      </c>
      <c r="D38" s="62" t="s">
        <v>85</v>
      </c>
      <c r="E38" s="85" t="s">
        <v>101</v>
      </c>
      <c r="F38" s="62" t="s">
        <v>104</v>
      </c>
      <c r="G38" s="63">
        <v>1871</v>
      </c>
      <c r="H38" s="64">
        <v>74</v>
      </c>
      <c r="I38" s="57" t="s">
        <v>105</v>
      </c>
      <c r="J38" s="87">
        <v>36526</v>
      </c>
      <c r="K38" s="17"/>
    </row>
    <row r="39" spans="1:153" s="14" customFormat="1" ht="38.25" x14ac:dyDescent="0.2">
      <c r="A39" s="90" t="s">
        <v>100</v>
      </c>
      <c r="B39" s="17"/>
      <c r="C39" s="59">
        <v>20</v>
      </c>
      <c r="D39" s="62" t="s">
        <v>85</v>
      </c>
      <c r="E39" s="85" t="s">
        <v>101</v>
      </c>
      <c r="F39" s="62" t="s">
        <v>106</v>
      </c>
      <c r="G39" s="63">
        <v>1873</v>
      </c>
      <c r="H39" s="91" t="s">
        <v>46</v>
      </c>
      <c r="I39" s="57" t="s">
        <v>89</v>
      </c>
      <c r="J39" s="65" t="s">
        <v>89</v>
      </c>
      <c r="K39" s="17"/>
    </row>
    <row r="40" spans="1:153" s="14" customFormat="1" ht="38.25" x14ac:dyDescent="0.2">
      <c r="A40" s="61" t="s">
        <v>100</v>
      </c>
      <c r="B40" s="17"/>
      <c r="C40" s="59">
        <v>21</v>
      </c>
      <c r="D40" s="62" t="s">
        <v>85</v>
      </c>
      <c r="E40" s="85" t="s">
        <v>101</v>
      </c>
      <c r="F40" s="62" t="s">
        <v>107</v>
      </c>
      <c r="G40" s="63">
        <v>1874</v>
      </c>
      <c r="H40" s="64">
        <v>20</v>
      </c>
      <c r="I40" s="57" t="s">
        <v>108</v>
      </c>
      <c r="J40" s="65">
        <v>39312</v>
      </c>
      <c r="K40" s="17"/>
    </row>
    <row r="41" spans="1:153" s="14" customFormat="1" ht="38.25" x14ac:dyDescent="0.2">
      <c r="A41" s="61" t="s">
        <v>100</v>
      </c>
      <c r="B41" s="17"/>
      <c r="C41" s="59">
        <v>22</v>
      </c>
      <c r="D41" s="62" t="s">
        <v>85</v>
      </c>
      <c r="E41" s="85" t="s">
        <v>101</v>
      </c>
      <c r="F41" s="62" t="s">
        <v>109</v>
      </c>
      <c r="G41" s="63">
        <v>1878</v>
      </c>
      <c r="H41" s="64">
        <v>0</v>
      </c>
      <c r="I41" s="57" t="s">
        <v>74</v>
      </c>
      <c r="J41" s="65">
        <v>39487</v>
      </c>
      <c r="K41" s="17"/>
    </row>
    <row r="42" spans="1:153" s="14" customFormat="1" ht="25.5" x14ac:dyDescent="0.2">
      <c r="A42" s="61" t="s">
        <v>100</v>
      </c>
      <c r="B42" s="17"/>
      <c r="C42" s="59">
        <v>23</v>
      </c>
      <c r="D42" s="62" t="s">
        <v>85</v>
      </c>
      <c r="E42" s="85" t="s">
        <v>101</v>
      </c>
      <c r="F42" s="62" t="s">
        <v>110</v>
      </c>
      <c r="G42" s="63">
        <v>1889</v>
      </c>
      <c r="H42" s="64">
        <f>135/2</f>
        <v>67.5</v>
      </c>
      <c r="I42" s="57" t="s">
        <v>111</v>
      </c>
      <c r="J42" s="65">
        <v>41086</v>
      </c>
      <c r="K42" s="17"/>
    </row>
    <row r="43" spans="1:153" s="14" customFormat="1" ht="38.25" x14ac:dyDescent="0.2">
      <c r="A43" s="92" t="s">
        <v>46</v>
      </c>
      <c r="B43" s="17"/>
      <c r="C43" s="59">
        <v>24</v>
      </c>
      <c r="D43" s="93" t="s">
        <v>48</v>
      </c>
      <c r="E43" s="73" t="s">
        <v>112</v>
      </c>
      <c r="F43" s="73" t="s">
        <v>113</v>
      </c>
      <c r="G43" s="69">
        <v>1887</v>
      </c>
      <c r="H43" s="70">
        <v>0</v>
      </c>
      <c r="I43" s="57" t="s">
        <v>114</v>
      </c>
      <c r="J43" s="72">
        <v>43041</v>
      </c>
      <c r="K43" s="17"/>
    </row>
    <row r="44" spans="1:153" s="14" customFormat="1" ht="63.75" x14ac:dyDescent="0.2">
      <c r="A44" s="61" t="s">
        <v>1</v>
      </c>
      <c r="B44" s="17"/>
      <c r="C44" s="59">
        <v>25</v>
      </c>
      <c r="D44" s="62" t="s">
        <v>116</v>
      </c>
      <c r="E44" s="62" t="s">
        <v>117</v>
      </c>
      <c r="F44" s="62" t="s">
        <v>118</v>
      </c>
      <c r="G44" s="63">
        <v>1849</v>
      </c>
      <c r="H44" s="64">
        <v>110</v>
      </c>
      <c r="I44" s="57" t="s">
        <v>119</v>
      </c>
      <c r="J44" s="65">
        <v>42289</v>
      </c>
      <c r="K44" s="17"/>
    </row>
    <row r="45" spans="1:153" s="14" customFormat="1" ht="51" x14ac:dyDescent="0.2">
      <c r="A45" s="90"/>
      <c r="B45" s="17"/>
      <c r="C45" s="59">
        <v>26</v>
      </c>
      <c r="D45" s="84" t="s">
        <v>116</v>
      </c>
      <c r="E45" s="62" t="s">
        <v>120</v>
      </c>
      <c r="F45" s="62" t="s">
        <v>121</v>
      </c>
      <c r="G45" s="63">
        <v>1849</v>
      </c>
      <c r="H45" s="64">
        <v>175</v>
      </c>
      <c r="I45" s="57" t="s">
        <v>122</v>
      </c>
      <c r="J45" s="65">
        <v>42967</v>
      </c>
      <c r="K45" s="17"/>
    </row>
    <row r="46" spans="1:153" s="14" customFormat="1" ht="38.25" x14ac:dyDescent="0.2">
      <c r="A46" s="90" t="s">
        <v>1</v>
      </c>
      <c r="B46" s="17"/>
      <c r="C46" s="59">
        <v>27</v>
      </c>
      <c r="D46" s="62" t="s">
        <v>116</v>
      </c>
      <c r="E46" s="62" t="s">
        <v>124</v>
      </c>
      <c r="F46" s="62" t="s">
        <v>125</v>
      </c>
      <c r="G46" s="63">
        <v>1897</v>
      </c>
      <c r="H46" s="64">
        <v>20</v>
      </c>
      <c r="I46" s="57" t="s">
        <v>126</v>
      </c>
      <c r="J46" s="87">
        <v>36526</v>
      </c>
      <c r="K46" s="17"/>
    </row>
    <row r="47" spans="1:153" s="14" customFormat="1" ht="38.25" x14ac:dyDescent="0.2">
      <c r="A47" s="90" t="s">
        <v>1</v>
      </c>
      <c r="B47" s="94"/>
      <c r="C47" s="59">
        <v>28</v>
      </c>
      <c r="D47" s="84" t="s">
        <v>0</v>
      </c>
      <c r="E47" s="73" t="s">
        <v>127</v>
      </c>
      <c r="F47" s="62" t="s">
        <v>128</v>
      </c>
      <c r="G47" s="57" t="s">
        <v>129</v>
      </c>
      <c r="H47" s="63">
        <v>250</v>
      </c>
      <c r="I47" s="57" t="s">
        <v>130</v>
      </c>
      <c r="J47" s="65">
        <v>43144</v>
      </c>
      <c r="K47" s="17"/>
    </row>
    <row r="48" spans="1:153" s="14" customFormat="1" ht="25.5" x14ac:dyDescent="0.2">
      <c r="A48" s="57" t="s">
        <v>52</v>
      </c>
      <c r="B48" s="17"/>
      <c r="C48" s="59">
        <v>29</v>
      </c>
      <c r="D48" s="62" t="s">
        <v>48</v>
      </c>
      <c r="E48" s="85" t="s">
        <v>131</v>
      </c>
      <c r="F48" s="85" t="s">
        <v>132</v>
      </c>
      <c r="G48" s="63">
        <v>1858</v>
      </c>
      <c r="H48" s="64">
        <v>32</v>
      </c>
      <c r="I48" s="57" t="s">
        <v>133</v>
      </c>
      <c r="J48" s="65">
        <v>41913</v>
      </c>
      <c r="K48" s="77"/>
    </row>
    <row r="49" spans="1:153" s="14" customFormat="1" ht="38.25" x14ac:dyDescent="0.2">
      <c r="A49" s="67" t="s">
        <v>52</v>
      </c>
      <c r="B49" s="17"/>
      <c r="C49" s="59">
        <v>30</v>
      </c>
      <c r="D49" s="62" t="s">
        <v>48</v>
      </c>
      <c r="E49" s="85" t="s">
        <v>134</v>
      </c>
      <c r="F49" s="85" t="s">
        <v>135</v>
      </c>
      <c r="G49" s="63" t="s">
        <v>136</v>
      </c>
      <c r="H49" s="64">
        <v>250</v>
      </c>
      <c r="I49" s="57" t="s">
        <v>137</v>
      </c>
      <c r="J49" s="65" t="s">
        <v>138</v>
      </c>
      <c r="K49" s="77"/>
    </row>
    <row r="50" spans="1:153" s="14" customFormat="1" ht="25.5" x14ac:dyDescent="0.2">
      <c r="A50" s="61"/>
      <c r="B50" s="17"/>
      <c r="C50" s="59">
        <v>31</v>
      </c>
      <c r="D50" s="62" t="s">
        <v>85</v>
      </c>
      <c r="E50" s="85" t="s">
        <v>139</v>
      </c>
      <c r="F50" s="85" t="s">
        <v>140</v>
      </c>
      <c r="G50" s="63">
        <v>1875</v>
      </c>
      <c r="H50" s="64">
        <v>0</v>
      </c>
      <c r="I50" s="57" t="s">
        <v>141</v>
      </c>
      <c r="J50" s="65">
        <v>41121</v>
      </c>
      <c r="K50" s="17"/>
    </row>
    <row r="51" spans="1:153" s="14" customFormat="1" ht="38.25" x14ac:dyDescent="0.2">
      <c r="A51" s="61"/>
      <c r="B51" s="68"/>
      <c r="C51" s="59">
        <v>32</v>
      </c>
      <c r="D51" s="84" t="s">
        <v>0</v>
      </c>
      <c r="E51" s="62" t="s">
        <v>142</v>
      </c>
      <c r="F51" s="62" t="s">
        <v>143</v>
      </c>
      <c r="G51" s="57">
        <v>1891</v>
      </c>
      <c r="H51" s="63">
        <v>80</v>
      </c>
      <c r="I51" s="57" t="s">
        <v>144</v>
      </c>
      <c r="J51" s="65">
        <v>43134</v>
      </c>
      <c r="K51" s="17"/>
    </row>
    <row r="52" spans="1:153" s="14" customFormat="1" ht="25.5" x14ac:dyDescent="0.2">
      <c r="A52" s="61"/>
      <c r="B52" s="17"/>
      <c r="C52" s="59">
        <v>33</v>
      </c>
      <c r="D52" s="62" t="s">
        <v>85</v>
      </c>
      <c r="E52" s="85" t="s">
        <v>145</v>
      </c>
      <c r="F52" s="85" t="s">
        <v>146</v>
      </c>
      <c r="G52" s="63">
        <v>1889</v>
      </c>
      <c r="H52" s="63">
        <v>100</v>
      </c>
      <c r="I52" s="57" t="s">
        <v>147</v>
      </c>
      <c r="J52" s="65">
        <v>41827</v>
      </c>
      <c r="K52" s="17"/>
    </row>
    <row r="53" spans="1:153" s="14" customFormat="1" ht="12.75" x14ac:dyDescent="0.2">
      <c r="A53" s="57" t="s">
        <v>52</v>
      </c>
      <c r="B53" s="17"/>
      <c r="C53" s="59">
        <v>34</v>
      </c>
      <c r="D53" s="62" t="s">
        <v>85</v>
      </c>
      <c r="E53" s="85" t="s">
        <v>148</v>
      </c>
      <c r="F53" s="62" t="s">
        <v>149</v>
      </c>
      <c r="G53" s="63" t="s">
        <v>150</v>
      </c>
      <c r="H53" s="64">
        <v>0</v>
      </c>
      <c r="I53" s="57" t="s">
        <v>151</v>
      </c>
      <c r="J53" s="65">
        <v>39727</v>
      </c>
      <c r="K53" s="17"/>
    </row>
    <row r="54" spans="1:153" s="14" customFormat="1" ht="38.25" x14ac:dyDescent="0.2">
      <c r="A54" s="61" t="s">
        <v>1</v>
      </c>
      <c r="B54" s="17"/>
      <c r="C54" s="59">
        <v>35</v>
      </c>
      <c r="D54" s="62" t="s">
        <v>57</v>
      </c>
      <c r="E54" s="62" t="s">
        <v>152</v>
      </c>
      <c r="F54" s="62" t="s">
        <v>153</v>
      </c>
      <c r="G54" s="63">
        <v>1969</v>
      </c>
      <c r="H54" s="94">
        <v>30</v>
      </c>
      <c r="I54" s="57" t="s">
        <v>36</v>
      </c>
      <c r="J54" s="65">
        <v>39865</v>
      </c>
      <c r="K54" s="17"/>
    </row>
    <row r="55" spans="1:153" s="14" customFormat="1" ht="51" x14ac:dyDescent="0.2">
      <c r="A55" s="61" t="s">
        <v>1</v>
      </c>
      <c r="B55" s="17"/>
      <c r="C55" s="59">
        <v>36</v>
      </c>
      <c r="D55" s="62" t="s">
        <v>116</v>
      </c>
      <c r="E55" s="62" t="s">
        <v>154</v>
      </c>
      <c r="F55" s="62" t="s">
        <v>155</v>
      </c>
      <c r="G55" s="63">
        <v>1936</v>
      </c>
      <c r="H55" s="64">
        <v>15</v>
      </c>
      <c r="I55" s="57" t="s">
        <v>156</v>
      </c>
      <c r="J55" s="65">
        <v>39382</v>
      </c>
      <c r="K55" s="17"/>
    </row>
    <row r="56" spans="1:153" s="14" customFormat="1" ht="51" x14ac:dyDescent="0.2">
      <c r="A56" s="90"/>
      <c r="B56" s="17"/>
      <c r="C56" s="59">
        <v>37</v>
      </c>
      <c r="D56" s="62" t="s">
        <v>158</v>
      </c>
      <c r="E56" s="62" t="s">
        <v>159</v>
      </c>
      <c r="F56" s="62" t="s">
        <v>160</v>
      </c>
      <c r="G56" s="63" t="s">
        <v>161</v>
      </c>
      <c r="H56" s="64">
        <v>15</v>
      </c>
      <c r="I56" s="57" t="s">
        <v>162</v>
      </c>
      <c r="J56" s="65">
        <v>41835</v>
      </c>
      <c r="K56" s="17"/>
    </row>
    <row r="57" spans="1:153" s="14" customFormat="1" ht="89.25" x14ac:dyDescent="0.2">
      <c r="A57" s="61" t="s">
        <v>163</v>
      </c>
      <c r="B57" s="17"/>
      <c r="C57" s="59">
        <v>38</v>
      </c>
      <c r="D57" s="62" t="s">
        <v>85</v>
      </c>
      <c r="E57" s="73" t="s">
        <v>164</v>
      </c>
      <c r="F57" s="85" t="s">
        <v>165</v>
      </c>
      <c r="G57" s="69">
        <v>1898</v>
      </c>
      <c r="H57" s="70">
        <v>120</v>
      </c>
      <c r="I57" s="57" t="s">
        <v>96</v>
      </c>
      <c r="J57" s="72">
        <v>42289</v>
      </c>
      <c r="K57" s="17"/>
    </row>
    <row r="58" spans="1:153" s="14" customFormat="1" ht="38.25" x14ac:dyDescent="0.2">
      <c r="A58" s="90" t="s">
        <v>166</v>
      </c>
      <c r="B58" s="17"/>
      <c r="C58" s="59">
        <v>39</v>
      </c>
      <c r="D58" s="84" t="s">
        <v>85</v>
      </c>
      <c r="E58" s="85" t="s">
        <v>167</v>
      </c>
      <c r="F58" s="62" t="s">
        <v>168</v>
      </c>
      <c r="G58" s="63">
        <v>1923</v>
      </c>
      <c r="H58" s="64">
        <v>0</v>
      </c>
      <c r="I58" s="57" t="s">
        <v>84</v>
      </c>
      <c r="J58" s="65">
        <v>42584</v>
      </c>
      <c r="K58" s="17"/>
    </row>
    <row r="59" spans="1:153" s="14" customFormat="1" ht="38.25" x14ac:dyDescent="0.2">
      <c r="A59" s="61"/>
      <c r="B59" s="17"/>
      <c r="C59" s="59">
        <v>40</v>
      </c>
      <c r="D59" s="62" t="s">
        <v>0</v>
      </c>
      <c r="E59" s="85" t="s">
        <v>170</v>
      </c>
      <c r="F59" s="62" t="s">
        <v>171</v>
      </c>
      <c r="G59" s="63">
        <v>1937</v>
      </c>
      <c r="H59" s="64">
        <f>135/150</f>
        <v>0.9</v>
      </c>
      <c r="I59" s="57" t="s">
        <v>172</v>
      </c>
      <c r="J59" s="65">
        <v>40389</v>
      </c>
      <c r="K59" s="17"/>
    </row>
    <row r="60" spans="1:153" s="14" customFormat="1" ht="38.25" x14ac:dyDescent="0.2">
      <c r="A60" s="90" t="s">
        <v>1</v>
      </c>
      <c r="B60" s="17"/>
      <c r="C60" s="59">
        <v>41</v>
      </c>
      <c r="D60" s="62" t="s">
        <v>0</v>
      </c>
      <c r="E60" s="62" t="s">
        <v>173</v>
      </c>
      <c r="F60" s="62" t="s">
        <v>174</v>
      </c>
      <c r="G60" s="63">
        <v>1878</v>
      </c>
      <c r="H60" s="64">
        <v>220</v>
      </c>
      <c r="I60" s="57" t="s">
        <v>96</v>
      </c>
      <c r="J60" s="65">
        <v>42289</v>
      </c>
      <c r="K60" s="17"/>
    </row>
    <row r="61" spans="1:153" s="14" customFormat="1" ht="25.5" x14ac:dyDescent="0.2">
      <c r="A61" s="61" t="s">
        <v>1</v>
      </c>
      <c r="B61" s="17"/>
      <c r="C61" s="59">
        <v>42</v>
      </c>
      <c r="D61" s="62" t="s">
        <v>85</v>
      </c>
      <c r="E61" s="85" t="s">
        <v>176</v>
      </c>
      <c r="F61" s="85" t="s">
        <v>177</v>
      </c>
      <c r="G61" s="63">
        <v>1930</v>
      </c>
      <c r="H61" s="99">
        <v>0.15972222222222224</v>
      </c>
      <c r="I61" s="57" t="s">
        <v>178</v>
      </c>
      <c r="J61" s="65">
        <v>38991</v>
      </c>
      <c r="K61" s="17"/>
    </row>
    <row r="62" spans="1:153" s="14" customFormat="1" ht="25.5" x14ac:dyDescent="0.2">
      <c r="A62" s="81" t="s">
        <v>1</v>
      </c>
      <c r="B62" s="82"/>
      <c r="C62" s="59">
        <v>43</v>
      </c>
      <c r="D62" s="62" t="s">
        <v>85</v>
      </c>
      <c r="E62" s="85" t="s">
        <v>176</v>
      </c>
      <c r="F62" s="85" t="s">
        <v>177</v>
      </c>
      <c r="G62" s="63">
        <v>1931</v>
      </c>
      <c r="H62" s="64">
        <v>0</v>
      </c>
      <c r="I62" s="57" t="s">
        <v>179</v>
      </c>
      <c r="J62" s="65">
        <v>39754</v>
      </c>
      <c r="K62" s="82"/>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row>
    <row r="63" spans="1:153" s="100" customFormat="1" ht="25.5" x14ac:dyDescent="0.2">
      <c r="A63" s="81" t="s">
        <v>1</v>
      </c>
      <c r="B63" s="82"/>
      <c r="C63" s="59">
        <v>44</v>
      </c>
      <c r="D63" s="62" t="s">
        <v>85</v>
      </c>
      <c r="E63" s="85" t="s">
        <v>176</v>
      </c>
      <c r="F63" s="85" t="s">
        <v>177</v>
      </c>
      <c r="G63" s="63">
        <v>1932</v>
      </c>
      <c r="H63" s="64">
        <v>0</v>
      </c>
      <c r="I63" s="57" t="s">
        <v>51</v>
      </c>
      <c r="J63" s="65">
        <v>39411</v>
      </c>
      <c r="K63" s="82"/>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row>
    <row r="64" spans="1:153" s="14" customFormat="1" ht="25.5" x14ac:dyDescent="0.2">
      <c r="A64" s="81" t="s">
        <v>1</v>
      </c>
      <c r="B64" s="82"/>
      <c r="C64" s="59">
        <v>45</v>
      </c>
      <c r="D64" s="62" t="s">
        <v>85</v>
      </c>
      <c r="E64" s="85" t="s">
        <v>176</v>
      </c>
      <c r="F64" s="85" t="s">
        <v>177</v>
      </c>
      <c r="G64" s="63">
        <v>1933</v>
      </c>
      <c r="H64" s="64">
        <v>0</v>
      </c>
      <c r="I64" s="57" t="s">
        <v>180</v>
      </c>
      <c r="J64" s="65">
        <v>41144</v>
      </c>
      <c r="K64" s="82"/>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row>
    <row r="65" spans="1:153" s="14" customFormat="1" ht="38.25" x14ac:dyDescent="0.2">
      <c r="A65" s="81" t="s">
        <v>1</v>
      </c>
      <c r="B65" s="82"/>
      <c r="C65" s="59">
        <v>46</v>
      </c>
      <c r="D65" s="62" t="s">
        <v>85</v>
      </c>
      <c r="E65" s="85" t="s">
        <v>182</v>
      </c>
      <c r="F65" s="85" t="s">
        <v>183</v>
      </c>
      <c r="G65" s="63">
        <v>1938</v>
      </c>
      <c r="H65" s="64">
        <v>5</v>
      </c>
      <c r="I65" s="57" t="s">
        <v>184</v>
      </c>
      <c r="J65" s="65">
        <v>39327</v>
      </c>
      <c r="K65" s="82"/>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row>
    <row r="66" spans="1:153" s="14" customFormat="1" ht="25.5" x14ac:dyDescent="0.2">
      <c r="A66" s="81" t="s">
        <v>1</v>
      </c>
      <c r="B66" s="82"/>
      <c r="C66" s="59">
        <v>47</v>
      </c>
      <c r="D66" s="62" t="s">
        <v>85</v>
      </c>
      <c r="E66" s="85" t="s">
        <v>185</v>
      </c>
      <c r="F66" s="85" t="s">
        <v>183</v>
      </c>
      <c r="G66" s="63">
        <v>1939</v>
      </c>
      <c r="H66" s="64">
        <v>5</v>
      </c>
      <c r="I66" s="57" t="s">
        <v>184</v>
      </c>
      <c r="J66" s="65">
        <v>39327</v>
      </c>
      <c r="K66" s="82"/>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row>
    <row r="67" spans="1:153" s="14" customFormat="1" ht="25.5" x14ac:dyDescent="0.2">
      <c r="A67" s="81" t="s">
        <v>1</v>
      </c>
      <c r="B67" s="82"/>
      <c r="C67" s="59">
        <v>48</v>
      </c>
      <c r="D67" s="62" t="s">
        <v>85</v>
      </c>
      <c r="E67" s="85" t="s">
        <v>186</v>
      </c>
      <c r="F67" s="85" t="s">
        <v>183</v>
      </c>
      <c r="G67" s="63">
        <v>1954</v>
      </c>
      <c r="H67" s="64">
        <v>0</v>
      </c>
      <c r="I67" s="86" t="s">
        <v>187</v>
      </c>
      <c r="J67" s="87">
        <v>40034</v>
      </c>
      <c r="K67" s="82"/>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row>
    <row r="68" spans="1:153" s="14" customFormat="1" ht="25.5" x14ac:dyDescent="0.2">
      <c r="A68" s="81" t="s">
        <v>1</v>
      </c>
      <c r="B68" s="82"/>
      <c r="C68" s="59">
        <v>49</v>
      </c>
      <c r="D68" s="62" t="s">
        <v>85</v>
      </c>
      <c r="E68" s="85" t="s">
        <v>176</v>
      </c>
      <c r="F68" s="85" t="s">
        <v>183</v>
      </c>
      <c r="G68" s="63">
        <v>1957</v>
      </c>
      <c r="H68" s="64">
        <v>0</v>
      </c>
      <c r="I68" s="57" t="s">
        <v>74</v>
      </c>
      <c r="J68" s="65">
        <v>39487</v>
      </c>
      <c r="K68" s="82"/>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row>
    <row r="69" spans="1:153" s="14" customFormat="1" ht="25.5" x14ac:dyDescent="0.2">
      <c r="A69" s="61" t="s">
        <v>1</v>
      </c>
      <c r="B69" s="17"/>
      <c r="C69" s="59">
        <v>50</v>
      </c>
      <c r="D69" s="62" t="s">
        <v>116</v>
      </c>
      <c r="E69" s="62" t="s">
        <v>189</v>
      </c>
      <c r="F69" s="62" t="s">
        <v>190</v>
      </c>
      <c r="G69" s="63">
        <v>1883</v>
      </c>
      <c r="H69" s="94">
        <v>15</v>
      </c>
      <c r="I69" s="86" t="s">
        <v>52</v>
      </c>
      <c r="J69" s="87">
        <v>36526</v>
      </c>
      <c r="K69" s="17"/>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row>
    <row r="70" spans="1:153" s="79" customFormat="1" ht="25.5" x14ac:dyDescent="0.2">
      <c r="A70" s="101" t="s">
        <v>46</v>
      </c>
      <c r="B70" s="17"/>
      <c r="C70" s="59">
        <v>51</v>
      </c>
      <c r="D70" s="62" t="s">
        <v>63</v>
      </c>
      <c r="E70" s="62" t="s">
        <v>191</v>
      </c>
      <c r="F70" s="62" t="s">
        <v>192</v>
      </c>
      <c r="G70" s="63">
        <v>1939</v>
      </c>
      <c r="H70" s="64">
        <v>20</v>
      </c>
      <c r="I70" s="102" t="s">
        <v>193</v>
      </c>
      <c r="J70" s="103">
        <v>38778</v>
      </c>
      <c r="K70" s="17"/>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row>
    <row r="71" spans="1:153" s="104" customFormat="1" ht="25.5" x14ac:dyDescent="0.2">
      <c r="A71" s="61"/>
      <c r="B71" s="17"/>
      <c r="C71" s="59">
        <v>52</v>
      </c>
      <c r="D71" s="84" t="s">
        <v>85</v>
      </c>
      <c r="E71" s="62" t="s">
        <v>194</v>
      </c>
      <c r="F71" s="85" t="s">
        <v>195</v>
      </c>
      <c r="G71" s="63">
        <v>1876</v>
      </c>
      <c r="H71" s="64">
        <v>0</v>
      </c>
      <c r="I71" s="57" t="s">
        <v>84</v>
      </c>
      <c r="J71" s="65">
        <v>42584</v>
      </c>
      <c r="K71" s="17"/>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row>
    <row r="72" spans="1:153" s="14" customFormat="1" ht="25.5" x14ac:dyDescent="0.2">
      <c r="A72" s="61"/>
      <c r="B72" s="17"/>
      <c r="C72" s="59">
        <v>53</v>
      </c>
      <c r="D72" s="62" t="s">
        <v>48</v>
      </c>
      <c r="E72" s="62" t="s">
        <v>194</v>
      </c>
      <c r="F72" s="62" t="s">
        <v>195</v>
      </c>
      <c r="G72" s="63">
        <v>1876</v>
      </c>
      <c r="H72" s="64">
        <v>0</v>
      </c>
      <c r="I72" s="57" t="s">
        <v>141</v>
      </c>
      <c r="J72" s="65">
        <v>41121</v>
      </c>
      <c r="K72" s="17"/>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row>
    <row r="73" spans="1:153" s="14" customFormat="1" ht="25.5" x14ac:dyDescent="0.2">
      <c r="A73" s="57" t="s">
        <v>52</v>
      </c>
      <c r="B73" s="17"/>
      <c r="C73" s="59">
        <v>54</v>
      </c>
      <c r="D73" s="62" t="s">
        <v>158</v>
      </c>
      <c r="E73" s="62"/>
      <c r="F73" s="62" t="s">
        <v>196</v>
      </c>
      <c r="G73" s="63" t="s">
        <v>77</v>
      </c>
      <c r="H73" s="64">
        <v>0</v>
      </c>
      <c r="I73" s="57" t="s">
        <v>89</v>
      </c>
      <c r="J73" s="65" t="s">
        <v>89</v>
      </c>
      <c r="K73" s="17"/>
    </row>
    <row r="74" spans="1:153" s="14" customFormat="1" ht="51" x14ac:dyDescent="0.2">
      <c r="A74" s="61" t="s">
        <v>1</v>
      </c>
      <c r="B74" s="17"/>
      <c r="C74" s="59">
        <v>55</v>
      </c>
      <c r="D74" s="62" t="s">
        <v>198</v>
      </c>
      <c r="E74" s="62" t="s">
        <v>199</v>
      </c>
      <c r="F74" s="62" t="s">
        <v>200</v>
      </c>
      <c r="G74" s="63">
        <v>2009</v>
      </c>
      <c r="H74" s="64">
        <v>149</v>
      </c>
      <c r="I74" s="57" t="s">
        <v>201</v>
      </c>
      <c r="J74" s="65">
        <v>42348</v>
      </c>
      <c r="K74" s="17"/>
    </row>
    <row r="75" spans="1:153" s="14" customFormat="1" ht="38.25" x14ac:dyDescent="0.2">
      <c r="A75" s="61" t="s">
        <v>202</v>
      </c>
      <c r="B75" s="17"/>
      <c r="C75" s="59">
        <v>56</v>
      </c>
      <c r="D75" s="62" t="s">
        <v>85</v>
      </c>
      <c r="E75" s="62" t="s">
        <v>203</v>
      </c>
      <c r="F75" s="62" t="s">
        <v>204</v>
      </c>
      <c r="G75" s="63">
        <v>1911</v>
      </c>
      <c r="H75" s="64">
        <v>0</v>
      </c>
      <c r="I75" s="57" t="s">
        <v>205</v>
      </c>
      <c r="J75" s="65">
        <v>42276</v>
      </c>
      <c r="K75" s="17"/>
    </row>
    <row r="76" spans="1:153" s="14" customFormat="1" ht="38.25" x14ac:dyDescent="0.2">
      <c r="A76" s="61"/>
      <c r="B76" s="17"/>
      <c r="C76" s="59">
        <v>57</v>
      </c>
      <c r="D76" s="84" t="s">
        <v>0</v>
      </c>
      <c r="E76" s="62" t="s">
        <v>207</v>
      </c>
      <c r="F76" s="62" t="s">
        <v>208</v>
      </c>
      <c r="G76" s="57">
        <v>1930</v>
      </c>
      <c r="H76" s="63">
        <v>75</v>
      </c>
      <c r="I76" s="57" t="s">
        <v>40</v>
      </c>
      <c r="J76" s="65">
        <v>43255</v>
      </c>
      <c r="K76" s="17"/>
    </row>
    <row r="77" spans="1:153" s="79" customFormat="1" ht="25.5" x14ac:dyDescent="0.2">
      <c r="A77" s="61" t="s">
        <v>209</v>
      </c>
      <c r="B77" s="17"/>
      <c r="C77" s="59">
        <v>58</v>
      </c>
      <c r="D77" s="62" t="s">
        <v>85</v>
      </c>
      <c r="E77" s="62" t="s">
        <v>210</v>
      </c>
      <c r="F77" s="62" t="s">
        <v>211</v>
      </c>
      <c r="G77" s="63">
        <v>1905</v>
      </c>
      <c r="H77" s="64">
        <v>41</v>
      </c>
      <c r="I77" s="57" t="s">
        <v>212</v>
      </c>
      <c r="J77" s="65">
        <v>39192</v>
      </c>
      <c r="K77" s="17"/>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row>
    <row r="78" spans="1:153" s="14" customFormat="1" ht="25.5" x14ac:dyDescent="0.2">
      <c r="A78" s="61" t="s">
        <v>1</v>
      </c>
      <c r="B78" s="17"/>
      <c r="C78" s="59">
        <v>59</v>
      </c>
      <c r="D78" s="62" t="s">
        <v>0</v>
      </c>
      <c r="E78" s="85" t="s">
        <v>214</v>
      </c>
      <c r="F78" s="62" t="s">
        <v>215</v>
      </c>
      <c r="G78" s="63">
        <v>1903</v>
      </c>
      <c r="H78" s="64">
        <v>15</v>
      </c>
      <c r="I78" s="57" t="s">
        <v>36</v>
      </c>
      <c r="J78" s="65">
        <v>39963</v>
      </c>
      <c r="K78" s="17"/>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row>
    <row r="79" spans="1:153" s="14" customFormat="1" ht="25.5" x14ac:dyDescent="0.2">
      <c r="A79" s="61"/>
      <c r="B79" s="68"/>
      <c r="C79" s="59">
        <v>60</v>
      </c>
      <c r="D79" s="62" t="s">
        <v>0</v>
      </c>
      <c r="E79" s="62" t="s">
        <v>216</v>
      </c>
      <c r="F79" s="62" t="s">
        <v>217</v>
      </c>
      <c r="G79" s="64">
        <v>1891</v>
      </c>
      <c r="H79" s="64">
        <v>100</v>
      </c>
      <c r="I79" s="64" t="s">
        <v>218</v>
      </c>
      <c r="J79" s="65">
        <v>42288</v>
      </c>
      <c r="K79" s="17"/>
    </row>
    <row r="80" spans="1:153" s="105" customFormat="1" ht="38.25" x14ac:dyDescent="0.2">
      <c r="A80" s="61" t="s">
        <v>1</v>
      </c>
      <c r="B80" s="77"/>
      <c r="C80" s="59">
        <v>61</v>
      </c>
      <c r="D80" s="62" t="s">
        <v>219</v>
      </c>
      <c r="E80" s="62" t="s">
        <v>220</v>
      </c>
      <c r="F80" s="62" t="s">
        <v>221</v>
      </c>
      <c r="G80" s="63">
        <v>1956</v>
      </c>
      <c r="H80" s="64">
        <v>0</v>
      </c>
      <c r="I80" s="57" t="s">
        <v>222</v>
      </c>
      <c r="J80" s="87">
        <v>41122</v>
      </c>
      <c r="K80" s="77"/>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c r="EO80" s="76"/>
      <c r="EP80" s="76"/>
      <c r="EQ80" s="76"/>
      <c r="ER80" s="76"/>
      <c r="ES80" s="76"/>
      <c r="ET80" s="76"/>
      <c r="EU80" s="76"/>
      <c r="EV80" s="76"/>
      <c r="EW80" s="76"/>
    </row>
    <row r="81" spans="1:153" s="105" customFormat="1" ht="38.25" x14ac:dyDescent="0.2">
      <c r="A81" s="61" t="s">
        <v>1</v>
      </c>
      <c r="B81" s="17"/>
      <c r="C81" s="59">
        <v>62</v>
      </c>
      <c r="D81" s="84" t="s">
        <v>85</v>
      </c>
      <c r="E81" s="62" t="s">
        <v>224</v>
      </c>
      <c r="F81" s="62" t="s">
        <v>225</v>
      </c>
      <c r="G81" s="57">
        <v>1880</v>
      </c>
      <c r="H81" s="63">
        <v>0</v>
      </c>
      <c r="I81" s="57" t="s">
        <v>84</v>
      </c>
      <c r="J81" s="65">
        <v>42949</v>
      </c>
      <c r="K81" s="17"/>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row>
    <row r="82" spans="1:153" s="14" customFormat="1" ht="51" x14ac:dyDescent="0.2">
      <c r="A82" s="61" t="s">
        <v>1</v>
      </c>
      <c r="B82" s="17"/>
      <c r="C82" s="59">
        <v>63</v>
      </c>
      <c r="D82" s="62" t="s">
        <v>0</v>
      </c>
      <c r="E82" s="62" t="s">
        <v>227</v>
      </c>
      <c r="F82" s="62" t="s">
        <v>228</v>
      </c>
      <c r="G82" s="57">
        <v>1962</v>
      </c>
      <c r="H82" s="63">
        <v>40</v>
      </c>
      <c r="I82" s="57" t="s">
        <v>229</v>
      </c>
      <c r="J82" s="65">
        <v>42170</v>
      </c>
      <c r="K82" s="17"/>
    </row>
    <row r="83" spans="1:153" s="14" customFormat="1" ht="51" x14ac:dyDescent="0.2">
      <c r="A83" s="61"/>
      <c r="B83" s="94"/>
      <c r="C83" s="59">
        <v>64</v>
      </c>
      <c r="D83" s="84" t="s">
        <v>0</v>
      </c>
      <c r="E83" s="62" t="s">
        <v>230</v>
      </c>
      <c r="F83" s="62" t="s">
        <v>231</v>
      </c>
      <c r="G83" s="57">
        <v>1961</v>
      </c>
      <c r="H83" s="63">
        <v>50</v>
      </c>
      <c r="I83" s="57" t="s">
        <v>232</v>
      </c>
      <c r="J83" s="65">
        <v>43140</v>
      </c>
      <c r="K83" s="17"/>
    </row>
    <row r="84" spans="1:153" s="14" customFormat="1" ht="12.75" x14ac:dyDescent="0.2">
      <c r="A84" s="57" t="s">
        <v>52</v>
      </c>
      <c r="B84" s="17"/>
      <c r="C84" s="59">
        <v>65</v>
      </c>
      <c r="D84" s="62" t="s">
        <v>48</v>
      </c>
      <c r="E84" s="62" t="s">
        <v>233</v>
      </c>
      <c r="F84" s="85" t="s">
        <v>234</v>
      </c>
      <c r="G84" s="63">
        <v>1894</v>
      </c>
      <c r="H84" s="64">
        <v>25</v>
      </c>
      <c r="I84" s="57" t="s">
        <v>235</v>
      </c>
      <c r="J84" s="65">
        <v>39732</v>
      </c>
      <c r="K84" s="17"/>
    </row>
    <row r="85" spans="1:153" s="14" customFormat="1" ht="38.25" x14ac:dyDescent="0.2">
      <c r="A85" s="61"/>
      <c r="B85" s="17"/>
      <c r="C85" s="59">
        <v>66</v>
      </c>
      <c r="D85" s="62" t="s">
        <v>85</v>
      </c>
      <c r="E85" s="62" t="s">
        <v>236</v>
      </c>
      <c r="F85" s="62" t="s">
        <v>237</v>
      </c>
      <c r="G85" s="63">
        <v>1917</v>
      </c>
      <c r="H85" s="64">
        <v>35</v>
      </c>
      <c r="I85" s="57" t="s">
        <v>238</v>
      </c>
      <c r="J85" s="65">
        <v>41174</v>
      </c>
      <c r="K85" s="17"/>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row>
    <row r="86" spans="1:153" s="14" customFormat="1" ht="25.5" x14ac:dyDescent="0.2">
      <c r="A86" s="61" t="s">
        <v>1</v>
      </c>
      <c r="B86" s="17"/>
      <c r="C86" s="59">
        <v>67</v>
      </c>
      <c r="D86" s="84" t="s">
        <v>85</v>
      </c>
      <c r="E86" s="85" t="s">
        <v>239</v>
      </c>
      <c r="F86" s="62" t="s">
        <v>240</v>
      </c>
      <c r="G86" s="63">
        <v>1923</v>
      </c>
      <c r="H86" s="64">
        <v>0</v>
      </c>
      <c r="I86" s="57" t="s">
        <v>241</v>
      </c>
      <c r="J86" s="65">
        <v>43119</v>
      </c>
      <c r="K86" s="17"/>
    </row>
    <row r="87" spans="1:153" s="14" customFormat="1" ht="38.25" x14ac:dyDescent="0.2">
      <c r="A87" s="61" t="s">
        <v>1</v>
      </c>
      <c r="B87" s="17"/>
      <c r="C87" s="59">
        <v>68</v>
      </c>
      <c r="D87" s="62" t="s">
        <v>85</v>
      </c>
      <c r="E87" s="62" t="s">
        <v>239</v>
      </c>
      <c r="F87" s="98" t="s">
        <v>240</v>
      </c>
      <c r="G87" s="63">
        <v>1923</v>
      </c>
      <c r="H87" s="106">
        <f>29/7</f>
        <v>4.1428571428571432</v>
      </c>
      <c r="I87" s="57" t="s">
        <v>243</v>
      </c>
      <c r="J87" s="65">
        <v>41610</v>
      </c>
      <c r="K87" s="17"/>
    </row>
    <row r="88" spans="1:153" s="14" customFormat="1" ht="25.5" x14ac:dyDescent="0.2">
      <c r="A88" s="61" t="s">
        <v>1</v>
      </c>
      <c r="B88" s="17"/>
      <c r="C88" s="59">
        <v>69</v>
      </c>
      <c r="D88" s="73" t="s">
        <v>85</v>
      </c>
      <c r="E88" s="62" t="s">
        <v>244</v>
      </c>
      <c r="F88" s="62" t="s">
        <v>240</v>
      </c>
      <c r="G88" s="63">
        <v>1950</v>
      </c>
      <c r="H88" s="64">
        <v>0</v>
      </c>
      <c r="I88" s="67" t="s">
        <v>179</v>
      </c>
      <c r="J88" s="72">
        <v>39754</v>
      </c>
      <c r="K88" s="17"/>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c r="EO88" s="76"/>
      <c r="EP88" s="76"/>
      <c r="EQ88" s="76"/>
      <c r="ER88" s="76"/>
      <c r="ES88" s="76"/>
      <c r="ET88" s="76"/>
      <c r="EU88" s="76"/>
      <c r="EV88" s="76"/>
      <c r="EW88" s="76"/>
    </row>
    <row r="89" spans="1:153" s="76" customFormat="1" ht="38.25" x14ac:dyDescent="0.2">
      <c r="A89" s="61" t="s">
        <v>1</v>
      </c>
      <c r="B89" s="17"/>
      <c r="C89" s="59">
        <v>70</v>
      </c>
      <c r="D89" s="62" t="s">
        <v>85</v>
      </c>
      <c r="E89" s="85" t="s">
        <v>245</v>
      </c>
      <c r="F89" s="62" t="s">
        <v>246</v>
      </c>
      <c r="G89" s="63">
        <v>1888</v>
      </c>
      <c r="H89" s="64">
        <v>0</v>
      </c>
      <c r="I89" s="57" t="s">
        <v>151</v>
      </c>
      <c r="J89" s="65">
        <v>39727</v>
      </c>
      <c r="K89" s="17"/>
    </row>
    <row r="90" spans="1:153" s="76" customFormat="1" ht="38.25" x14ac:dyDescent="0.2">
      <c r="A90" s="61" t="s">
        <v>247</v>
      </c>
      <c r="B90" s="94"/>
      <c r="C90" s="59">
        <v>71</v>
      </c>
      <c r="D90" s="84" t="s">
        <v>85</v>
      </c>
      <c r="E90" s="62" t="s">
        <v>248</v>
      </c>
      <c r="F90" s="62" t="s">
        <v>249</v>
      </c>
      <c r="G90" s="63">
        <v>1787</v>
      </c>
      <c r="H90" s="64">
        <v>250</v>
      </c>
      <c r="I90" s="57" t="s">
        <v>250</v>
      </c>
      <c r="J90" s="65">
        <v>43148</v>
      </c>
      <c r="K90" s="17"/>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row>
    <row r="91" spans="1:153" s="14" customFormat="1" ht="38.25" x14ac:dyDescent="0.2">
      <c r="A91" s="61" t="s">
        <v>1</v>
      </c>
      <c r="B91" s="17"/>
      <c r="C91" s="59">
        <v>72</v>
      </c>
      <c r="D91" s="62" t="s">
        <v>251</v>
      </c>
      <c r="E91" s="62" t="s">
        <v>252</v>
      </c>
      <c r="F91" s="62" t="s">
        <v>253</v>
      </c>
      <c r="G91" s="57">
        <v>1867</v>
      </c>
      <c r="H91" s="63">
        <v>125</v>
      </c>
      <c r="I91" s="57" t="s">
        <v>40</v>
      </c>
      <c r="J91" s="65">
        <v>43042</v>
      </c>
      <c r="K91" s="17"/>
    </row>
    <row r="92" spans="1:153" s="14" customFormat="1" ht="25.5" x14ac:dyDescent="0.2">
      <c r="A92" s="61" t="s">
        <v>1</v>
      </c>
      <c r="B92" s="17"/>
      <c r="C92" s="59">
        <v>73</v>
      </c>
      <c r="D92" s="62" t="s">
        <v>85</v>
      </c>
      <c r="E92" s="62" t="s">
        <v>169</v>
      </c>
      <c r="F92" s="85" t="s">
        <v>254</v>
      </c>
      <c r="G92" s="63">
        <v>1937</v>
      </c>
      <c r="H92" s="64">
        <v>15</v>
      </c>
      <c r="I92" s="57" t="s">
        <v>69</v>
      </c>
      <c r="J92" s="87">
        <v>38825</v>
      </c>
      <c r="K92" s="17"/>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c r="EO92" s="76"/>
      <c r="EP92" s="76"/>
      <c r="EQ92" s="76"/>
      <c r="ER92" s="76"/>
      <c r="ES92" s="76"/>
      <c r="ET92" s="76"/>
      <c r="EU92" s="76"/>
      <c r="EV92" s="76"/>
      <c r="EW92" s="76"/>
    </row>
    <row r="93" spans="1:153" s="14" customFormat="1" ht="25.5" x14ac:dyDescent="0.2">
      <c r="A93" s="61" t="s">
        <v>255</v>
      </c>
      <c r="B93" s="17"/>
      <c r="C93" s="59">
        <v>74</v>
      </c>
      <c r="D93" s="62" t="s">
        <v>85</v>
      </c>
      <c r="E93" s="62" t="s">
        <v>169</v>
      </c>
      <c r="F93" s="62" t="s">
        <v>256</v>
      </c>
      <c r="G93" s="63">
        <v>1959</v>
      </c>
      <c r="H93" s="64">
        <v>15</v>
      </c>
      <c r="I93" s="57" t="s">
        <v>69</v>
      </c>
      <c r="J93" s="87">
        <v>36526</v>
      </c>
      <c r="K93" s="17"/>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c r="EN93" s="76"/>
      <c r="EO93" s="76"/>
      <c r="EP93" s="76"/>
      <c r="EQ93" s="76"/>
      <c r="ER93" s="76"/>
      <c r="ES93" s="76"/>
      <c r="ET93" s="76"/>
      <c r="EU93" s="76"/>
      <c r="EV93" s="76"/>
      <c r="EW93" s="76"/>
    </row>
    <row r="94" spans="1:153" s="14" customFormat="1" ht="25.5" x14ac:dyDescent="0.2">
      <c r="A94" s="61" t="s">
        <v>1</v>
      </c>
      <c r="B94" s="17"/>
      <c r="C94" s="59">
        <v>75</v>
      </c>
      <c r="D94" s="62" t="s">
        <v>85</v>
      </c>
      <c r="E94" s="62" t="s">
        <v>169</v>
      </c>
      <c r="F94" s="62" t="s">
        <v>257</v>
      </c>
      <c r="G94" s="63">
        <v>1980</v>
      </c>
      <c r="H94" s="64">
        <v>15</v>
      </c>
      <c r="I94" s="57" t="s">
        <v>69</v>
      </c>
      <c r="J94" s="87">
        <v>36526</v>
      </c>
      <c r="K94" s="17"/>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c r="EO94" s="76"/>
      <c r="EP94" s="76"/>
      <c r="EQ94" s="76"/>
      <c r="ER94" s="76"/>
      <c r="ES94" s="76"/>
      <c r="ET94" s="76"/>
      <c r="EU94" s="76"/>
      <c r="EV94" s="76"/>
      <c r="EW94" s="76"/>
    </row>
    <row r="95" spans="1:153" s="100" customFormat="1" ht="12.75" x14ac:dyDescent="0.2">
      <c r="A95" s="61" t="s">
        <v>1</v>
      </c>
      <c r="B95" s="17"/>
      <c r="C95" s="59">
        <v>76</v>
      </c>
      <c r="D95" s="62" t="s">
        <v>0</v>
      </c>
      <c r="E95" s="62" t="s">
        <v>99</v>
      </c>
      <c r="F95" s="62" t="s">
        <v>259</v>
      </c>
      <c r="G95" s="63">
        <v>1921</v>
      </c>
      <c r="H95" s="64">
        <v>20</v>
      </c>
      <c r="I95" s="57" t="s">
        <v>260</v>
      </c>
      <c r="J95" s="65">
        <v>40019</v>
      </c>
      <c r="K95" s="17"/>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row>
    <row r="96" spans="1:153" s="100" customFormat="1" ht="38.25" x14ac:dyDescent="0.2">
      <c r="A96" s="61" t="s">
        <v>261</v>
      </c>
      <c r="B96" s="77"/>
      <c r="C96" s="59">
        <v>77</v>
      </c>
      <c r="D96" s="62" t="s">
        <v>85</v>
      </c>
      <c r="E96" s="62" t="s">
        <v>262</v>
      </c>
      <c r="F96" s="62" t="s">
        <v>263</v>
      </c>
      <c r="G96" s="63">
        <v>1793</v>
      </c>
      <c r="H96" s="64">
        <v>40</v>
      </c>
      <c r="I96" s="57" t="s">
        <v>264</v>
      </c>
      <c r="J96" s="65">
        <v>39221</v>
      </c>
      <c r="K96" s="77"/>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row>
    <row r="97" spans="1:153" s="14" customFormat="1" ht="25.5" x14ac:dyDescent="0.2">
      <c r="A97" s="61"/>
      <c r="B97" s="17"/>
      <c r="C97" s="59">
        <v>78</v>
      </c>
      <c r="D97" s="62" t="s">
        <v>53</v>
      </c>
      <c r="E97" s="62"/>
      <c r="F97" s="62" t="s">
        <v>265</v>
      </c>
      <c r="G97" s="63">
        <v>1977</v>
      </c>
      <c r="H97" s="57">
        <v>30</v>
      </c>
      <c r="I97" s="57" t="s">
        <v>69</v>
      </c>
      <c r="J97" s="65">
        <v>39125</v>
      </c>
      <c r="K97" s="17"/>
    </row>
    <row r="98" spans="1:153" s="14" customFormat="1" ht="63.75" x14ac:dyDescent="0.2">
      <c r="A98" s="107" t="s">
        <v>52</v>
      </c>
      <c r="B98" s="94"/>
      <c r="C98" s="59">
        <v>79</v>
      </c>
      <c r="D98" s="84" t="s">
        <v>0</v>
      </c>
      <c r="E98" s="62" t="s">
        <v>266</v>
      </c>
      <c r="F98" s="62" t="s">
        <v>267</v>
      </c>
      <c r="G98" s="63">
        <v>1940</v>
      </c>
      <c r="H98" s="64">
        <v>65</v>
      </c>
      <c r="I98" s="57" t="s">
        <v>268</v>
      </c>
      <c r="J98" s="65">
        <v>43140</v>
      </c>
      <c r="K98" s="17"/>
    </row>
    <row r="99" spans="1:153" s="14" customFormat="1" ht="38.25" x14ac:dyDescent="0.2">
      <c r="A99" s="61" t="s">
        <v>1</v>
      </c>
      <c r="B99" s="17"/>
      <c r="C99" s="59">
        <v>80</v>
      </c>
      <c r="D99" s="62" t="s">
        <v>270</v>
      </c>
      <c r="E99" s="62" t="s">
        <v>271</v>
      </c>
      <c r="F99" s="62" t="s">
        <v>272</v>
      </c>
      <c r="G99" s="63">
        <v>1807</v>
      </c>
      <c r="H99" s="64">
        <v>0</v>
      </c>
      <c r="I99" s="64" t="s">
        <v>141</v>
      </c>
      <c r="J99" s="65">
        <v>41121</v>
      </c>
      <c r="K99" s="17"/>
    </row>
    <row r="100" spans="1:153" s="14" customFormat="1" ht="25.5" x14ac:dyDescent="0.2">
      <c r="A100" s="61"/>
      <c r="B100" s="17"/>
      <c r="C100" s="59">
        <v>81</v>
      </c>
      <c r="D100" s="62" t="s">
        <v>273</v>
      </c>
      <c r="E100" s="62" t="s">
        <v>274</v>
      </c>
      <c r="F100" s="62" t="s">
        <v>275</v>
      </c>
      <c r="G100" s="63">
        <v>1935</v>
      </c>
      <c r="H100" s="64">
        <v>15</v>
      </c>
      <c r="I100" s="57" t="s">
        <v>276</v>
      </c>
      <c r="J100" s="65">
        <v>42279</v>
      </c>
      <c r="K100" s="17"/>
    </row>
    <row r="101" spans="1:153" s="14" customFormat="1" ht="38.25" x14ac:dyDescent="0.2">
      <c r="A101" s="61" t="s">
        <v>1</v>
      </c>
      <c r="B101" s="17"/>
      <c r="C101" s="59">
        <v>82</v>
      </c>
      <c r="D101" s="84" t="s">
        <v>85</v>
      </c>
      <c r="E101" s="62" t="s">
        <v>277</v>
      </c>
      <c r="F101" s="62" t="s">
        <v>278</v>
      </c>
      <c r="G101" s="63">
        <v>1873</v>
      </c>
      <c r="H101" s="64">
        <v>200</v>
      </c>
      <c r="I101" s="57" t="s">
        <v>122</v>
      </c>
      <c r="J101" s="65">
        <v>42967</v>
      </c>
      <c r="K101" s="17"/>
    </row>
    <row r="102" spans="1:153" s="79" customFormat="1" ht="51" x14ac:dyDescent="0.2">
      <c r="A102" s="61" t="s">
        <v>1</v>
      </c>
      <c r="B102" s="94"/>
      <c r="C102" s="59">
        <v>83</v>
      </c>
      <c r="D102" s="84" t="s">
        <v>0</v>
      </c>
      <c r="E102" s="62" t="s">
        <v>279</v>
      </c>
      <c r="F102" s="62" t="s">
        <v>280</v>
      </c>
      <c r="G102" s="63">
        <v>1988</v>
      </c>
      <c r="H102" s="64">
        <v>20</v>
      </c>
      <c r="I102" s="57" t="s">
        <v>281</v>
      </c>
      <c r="J102" s="65">
        <v>43141</v>
      </c>
      <c r="K102" s="17"/>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row>
    <row r="103" spans="1:153" s="79" customFormat="1" ht="25.5" x14ac:dyDescent="0.2">
      <c r="A103" s="109" t="s">
        <v>1</v>
      </c>
      <c r="B103" s="108"/>
      <c r="C103" s="59">
        <v>84</v>
      </c>
      <c r="D103" s="110" t="s">
        <v>85</v>
      </c>
      <c r="E103" s="110" t="s">
        <v>282</v>
      </c>
      <c r="F103" s="111" t="s">
        <v>283</v>
      </c>
      <c r="G103" s="112">
        <v>1902</v>
      </c>
      <c r="H103" s="113" t="s">
        <v>284</v>
      </c>
      <c r="I103" s="60" t="s">
        <v>285</v>
      </c>
      <c r="J103" s="114">
        <v>39289</v>
      </c>
      <c r="K103" s="108"/>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c r="DS103" s="76"/>
      <c r="DT103" s="76"/>
      <c r="DU103" s="76"/>
      <c r="DV103" s="76"/>
      <c r="DW103" s="76"/>
      <c r="DX103" s="76"/>
      <c r="DY103" s="76"/>
      <c r="DZ103" s="76"/>
      <c r="EA103" s="76"/>
      <c r="EB103" s="76"/>
      <c r="EC103" s="76"/>
      <c r="ED103" s="76"/>
      <c r="EE103" s="76"/>
      <c r="EF103" s="76"/>
      <c r="EG103" s="76"/>
      <c r="EH103" s="76"/>
      <c r="EI103" s="76"/>
      <c r="EJ103" s="76"/>
      <c r="EK103" s="76"/>
      <c r="EL103" s="76"/>
      <c r="EM103" s="76"/>
      <c r="EN103" s="76"/>
      <c r="EO103" s="76"/>
      <c r="EP103" s="76"/>
      <c r="EQ103" s="76"/>
      <c r="ER103" s="76"/>
      <c r="ES103" s="76"/>
      <c r="ET103" s="76"/>
      <c r="EU103" s="76"/>
      <c r="EV103" s="76"/>
      <c r="EW103" s="76"/>
    </row>
    <row r="104" spans="1:153" s="79" customFormat="1" ht="38.25" x14ac:dyDescent="0.2">
      <c r="A104" s="61" t="s">
        <v>1</v>
      </c>
      <c r="B104" s="13"/>
      <c r="C104" s="59">
        <v>85</v>
      </c>
      <c r="D104" s="84" t="s">
        <v>286</v>
      </c>
      <c r="E104" s="62" t="s">
        <v>282</v>
      </c>
      <c r="F104" s="85" t="s">
        <v>287</v>
      </c>
      <c r="G104" s="63">
        <v>2013</v>
      </c>
      <c r="H104" s="64">
        <v>0</v>
      </c>
      <c r="I104" s="57" t="s">
        <v>288</v>
      </c>
      <c r="J104" s="65">
        <v>42883</v>
      </c>
      <c r="K104" s="13"/>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row>
    <row r="105" spans="1:153" s="79" customFormat="1" ht="102" x14ac:dyDescent="0.2">
      <c r="A105" s="61" t="s">
        <v>290</v>
      </c>
      <c r="B105" s="17"/>
      <c r="C105" s="59">
        <v>86</v>
      </c>
      <c r="D105" s="62" t="s">
        <v>116</v>
      </c>
      <c r="E105" s="62" t="s">
        <v>291</v>
      </c>
      <c r="F105" s="62" t="s">
        <v>292</v>
      </c>
      <c r="G105" s="63">
        <v>1838</v>
      </c>
      <c r="H105" s="64">
        <v>250</v>
      </c>
      <c r="I105" s="57" t="s">
        <v>293</v>
      </c>
      <c r="J105" s="65">
        <v>39385</v>
      </c>
      <c r="K105" s="17"/>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row>
    <row r="106" spans="1:153" s="79" customFormat="1" ht="25.5" x14ac:dyDescent="0.2">
      <c r="A106" s="57" t="s">
        <v>52</v>
      </c>
      <c r="B106" s="17"/>
      <c r="C106" s="59">
        <v>87</v>
      </c>
      <c r="D106" s="62" t="s">
        <v>0</v>
      </c>
      <c r="E106" s="62" t="s">
        <v>294</v>
      </c>
      <c r="F106" s="62" t="s">
        <v>295</v>
      </c>
      <c r="G106" s="63" t="s">
        <v>77</v>
      </c>
      <c r="H106" s="64">
        <v>0</v>
      </c>
      <c r="I106" s="57" t="s">
        <v>296</v>
      </c>
      <c r="J106" s="65">
        <v>40464</v>
      </c>
      <c r="K106" s="77"/>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row>
    <row r="107" spans="1:153" s="79" customFormat="1" ht="51" x14ac:dyDescent="0.2">
      <c r="A107" s="61" t="s">
        <v>297</v>
      </c>
      <c r="B107" s="17"/>
      <c r="C107" s="59">
        <v>88</v>
      </c>
      <c r="D107" s="62" t="s">
        <v>85</v>
      </c>
      <c r="E107" s="62" t="s">
        <v>298</v>
      </c>
      <c r="F107" s="62" t="s">
        <v>299</v>
      </c>
      <c r="G107" s="63">
        <v>1889</v>
      </c>
      <c r="H107" s="64">
        <v>125</v>
      </c>
      <c r="I107" s="57" t="s">
        <v>40</v>
      </c>
      <c r="J107" s="65">
        <v>40681</v>
      </c>
      <c r="K107" s="17"/>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row>
    <row r="108" spans="1:153" s="79" customFormat="1" ht="38.25" x14ac:dyDescent="0.2">
      <c r="A108" s="61" t="s">
        <v>300</v>
      </c>
      <c r="B108" s="17"/>
      <c r="C108" s="59">
        <v>89</v>
      </c>
      <c r="D108" s="84" t="s">
        <v>85</v>
      </c>
      <c r="E108" s="62" t="s">
        <v>301</v>
      </c>
      <c r="F108" s="62" t="s">
        <v>302</v>
      </c>
      <c r="G108" s="63">
        <v>1887</v>
      </c>
      <c r="H108" s="64">
        <v>0</v>
      </c>
      <c r="I108" s="57" t="s">
        <v>84</v>
      </c>
      <c r="J108" s="65">
        <v>42584</v>
      </c>
      <c r="K108" s="17"/>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row>
    <row r="109" spans="1:153" s="76" customFormat="1" ht="12.75" x14ac:dyDescent="0.2">
      <c r="A109" s="61" t="s">
        <v>1</v>
      </c>
      <c r="B109" s="17"/>
      <c r="C109" s="59">
        <v>90</v>
      </c>
      <c r="D109" s="84" t="s">
        <v>0</v>
      </c>
      <c r="E109" s="62" t="s">
        <v>303</v>
      </c>
      <c r="F109" s="62" t="s">
        <v>304</v>
      </c>
      <c r="G109" s="63">
        <v>1914</v>
      </c>
      <c r="H109" s="64">
        <v>60</v>
      </c>
      <c r="I109" s="57" t="s">
        <v>305</v>
      </c>
      <c r="J109" s="65">
        <v>43098</v>
      </c>
      <c r="K109" s="17"/>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row>
    <row r="110" spans="1:153" s="100" customFormat="1" ht="63.75" x14ac:dyDescent="0.2">
      <c r="A110" s="61" t="s">
        <v>1</v>
      </c>
      <c r="B110" s="17"/>
      <c r="C110" s="59">
        <v>91</v>
      </c>
      <c r="D110" s="84" t="s">
        <v>85</v>
      </c>
      <c r="E110" s="62" t="s">
        <v>307</v>
      </c>
      <c r="F110" s="62" t="s">
        <v>308</v>
      </c>
      <c r="G110" s="63">
        <v>1956</v>
      </c>
      <c r="H110" s="63">
        <v>0</v>
      </c>
      <c r="I110" s="57" t="s">
        <v>84</v>
      </c>
      <c r="J110" s="65">
        <v>42663</v>
      </c>
      <c r="K110" s="17"/>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row>
    <row r="111" spans="1:153" s="100" customFormat="1" ht="25.5" x14ac:dyDescent="0.2">
      <c r="A111" s="61"/>
      <c r="B111" s="17"/>
      <c r="C111" s="59">
        <v>92</v>
      </c>
      <c r="D111" s="62" t="s">
        <v>63</v>
      </c>
      <c r="E111" s="62" t="s">
        <v>61</v>
      </c>
      <c r="F111" s="62" t="s">
        <v>309</v>
      </c>
      <c r="G111" s="63">
        <v>1882</v>
      </c>
      <c r="H111" s="64">
        <v>31</v>
      </c>
      <c r="I111" s="57" t="s">
        <v>310</v>
      </c>
      <c r="J111" s="65">
        <v>41803</v>
      </c>
      <c r="K111" s="17"/>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row>
    <row r="112" spans="1:153" s="100" customFormat="1" ht="25.5" x14ac:dyDescent="0.2">
      <c r="A112" s="61"/>
      <c r="B112" s="17"/>
      <c r="C112" s="59">
        <v>93</v>
      </c>
      <c r="D112" s="62" t="s">
        <v>85</v>
      </c>
      <c r="E112" s="62" t="s">
        <v>312</v>
      </c>
      <c r="F112" s="62" t="s">
        <v>313</v>
      </c>
      <c r="G112" s="63">
        <v>1857</v>
      </c>
      <c r="H112" s="64">
        <v>9</v>
      </c>
      <c r="I112" s="57" t="s">
        <v>314</v>
      </c>
      <c r="J112" s="65">
        <v>41746</v>
      </c>
      <c r="K112" s="17"/>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row>
    <row r="113" spans="1:153" s="100" customFormat="1" ht="38.25" x14ac:dyDescent="0.2">
      <c r="A113" s="61" t="s">
        <v>1</v>
      </c>
      <c r="B113" s="94"/>
      <c r="C113" s="59">
        <v>94</v>
      </c>
      <c r="D113" s="84" t="s">
        <v>315</v>
      </c>
      <c r="E113" s="62" t="s">
        <v>316</v>
      </c>
      <c r="F113" s="62" t="s">
        <v>317</v>
      </c>
      <c r="G113" s="63">
        <v>1896</v>
      </c>
      <c r="H113" s="64">
        <v>90</v>
      </c>
      <c r="I113" s="57" t="s">
        <v>232</v>
      </c>
      <c r="J113" s="65">
        <v>43141</v>
      </c>
      <c r="K113" s="17"/>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row>
    <row r="114" spans="1:153" s="14" customFormat="1" ht="38.25" x14ac:dyDescent="0.2">
      <c r="A114" s="57" t="s">
        <v>52</v>
      </c>
      <c r="B114" s="17"/>
      <c r="C114" s="59">
        <v>95</v>
      </c>
      <c r="D114" s="62" t="s">
        <v>57</v>
      </c>
      <c r="E114" s="62" t="s">
        <v>318</v>
      </c>
      <c r="F114" s="62" t="s">
        <v>319</v>
      </c>
      <c r="G114" s="63">
        <v>1970</v>
      </c>
      <c r="H114" s="64">
        <v>30</v>
      </c>
      <c r="I114" s="57" t="s">
        <v>320</v>
      </c>
      <c r="J114" s="65">
        <v>39683</v>
      </c>
      <c r="K114" s="17"/>
    </row>
    <row r="115" spans="1:153" s="100" customFormat="1" ht="12.75" x14ac:dyDescent="0.2">
      <c r="A115" s="61" t="s">
        <v>1</v>
      </c>
      <c r="B115" s="17"/>
      <c r="C115" s="59">
        <v>96</v>
      </c>
      <c r="D115" s="62" t="s">
        <v>0</v>
      </c>
      <c r="E115" s="62" t="s">
        <v>47</v>
      </c>
      <c r="F115" s="62" t="s">
        <v>321</v>
      </c>
      <c r="G115" s="63">
        <v>1933</v>
      </c>
      <c r="H115" s="64">
        <v>29</v>
      </c>
      <c r="I115" s="57" t="s">
        <v>156</v>
      </c>
      <c r="J115" s="65">
        <v>40319</v>
      </c>
      <c r="K115" s="17"/>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row>
    <row r="116" spans="1:153" s="100" customFormat="1" ht="38.25" x14ac:dyDescent="0.2">
      <c r="A116" s="61"/>
      <c r="B116" s="17"/>
      <c r="C116" s="59">
        <v>97</v>
      </c>
      <c r="D116" s="62" t="s">
        <v>85</v>
      </c>
      <c r="E116" s="62" t="s">
        <v>322</v>
      </c>
      <c r="F116" s="62" t="s">
        <v>323</v>
      </c>
      <c r="G116" s="63">
        <v>1848</v>
      </c>
      <c r="H116" s="64">
        <v>0</v>
      </c>
      <c r="I116" s="57" t="s">
        <v>324</v>
      </c>
      <c r="J116" s="65">
        <v>40363</v>
      </c>
      <c r="K116" s="17"/>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row>
    <row r="117" spans="1:153" s="100" customFormat="1" ht="38.25" x14ac:dyDescent="0.2">
      <c r="A117" s="61"/>
      <c r="B117" s="17"/>
      <c r="C117" s="59">
        <v>98</v>
      </c>
      <c r="D117" s="62" t="s">
        <v>85</v>
      </c>
      <c r="E117" s="62" t="s">
        <v>322</v>
      </c>
      <c r="F117" s="62" t="s">
        <v>323</v>
      </c>
      <c r="G117" s="63">
        <v>1854</v>
      </c>
      <c r="H117" s="64">
        <v>0</v>
      </c>
      <c r="I117" s="57" t="s">
        <v>324</v>
      </c>
      <c r="J117" s="65">
        <v>40363</v>
      </c>
      <c r="K117" s="17"/>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row>
    <row r="118" spans="1:153" s="100" customFormat="1" ht="25.5" x14ac:dyDescent="0.2">
      <c r="A118" s="61"/>
      <c r="B118" s="17"/>
      <c r="C118" s="59">
        <v>99</v>
      </c>
      <c r="D118" s="62" t="s">
        <v>63</v>
      </c>
      <c r="E118" s="85" t="s">
        <v>325</v>
      </c>
      <c r="F118" s="85" t="s">
        <v>326</v>
      </c>
      <c r="G118" s="63">
        <v>1733</v>
      </c>
      <c r="H118" s="64">
        <v>140</v>
      </c>
      <c r="I118" s="57" t="s">
        <v>327</v>
      </c>
      <c r="J118" s="65">
        <v>41739</v>
      </c>
      <c r="K118" s="77"/>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row>
    <row r="119" spans="1:153" s="14" customFormat="1" ht="25.5" x14ac:dyDescent="0.2">
      <c r="A119" s="61"/>
      <c r="B119" s="17"/>
      <c r="C119" s="59">
        <v>100</v>
      </c>
      <c r="D119" s="62" t="s">
        <v>63</v>
      </c>
      <c r="E119" s="62" t="s">
        <v>328</v>
      </c>
      <c r="F119" s="62" t="s">
        <v>329</v>
      </c>
      <c r="G119" s="63">
        <v>1734</v>
      </c>
      <c r="H119" s="64">
        <v>175</v>
      </c>
      <c r="I119" s="57" t="s">
        <v>330</v>
      </c>
      <c r="J119" s="65">
        <v>41463</v>
      </c>
      <c r="K119" s="77"/>
    </row>
    <row r="120" spans="1:153" s="14" customFormat="1" ht="25.5" x14ac:dyDescent="0.2">
      <c r="A120" s="57" t="s">
        <v>52</v>
      </c>
      <c r="B120" s="17"/>
      <c r="C120" s="59">
        <v>101</v>
      </c>
      <c r="D120" s="84" t="s">
        <v>85</v>
      </c>
      <c r="E120" s="62" t="s">
        <v>328</v>
      </c>
      <c r="F120" s="62" t="s">
        <v>331</v>
      </c>
      <c r="G120" s="63">
        <v>1781</v>
      </c>
      <c r="H120" s="64">
        <v>0</v>
      </c>
      <c r="I120" s="57" t="s">
        <v>84</v>
      </c>
      <c r="J120" s="65">
        <v>42663</v>
      </c>
      <c r="K120" s="17"/>
    </row>
    <row r="121" spans="1:153" s="14" customFormat="1" ht="12.75" x14ac:dyDescent="0.2">
      <c r="A121" s="57" t="s">
        <v>52</v>
      </c>
      <c r="B121" s="17"/>
      <c r="C121" s="59">
        <v>102</v>
      </c>
      <c r="D121" s="62" t="s">
        <v>85</v>
      </c>
      <c r="E121" s="62" t="s">
        <v>328</v>
      </c>
      <c r="F121" s="62" t="s">
        <v>332</v>
      </c>
      <c r="G121" s="63">
        <v>1989</v>
      </c>
      <c r="H121" s="64">
        <v>14</v>
      </c>
      <c r="I121" s="57" t="s">
        <v>333</v>
      </c>
      <c r="J121" s="65">
        <v>39282</v>
      </c>
      <c r="K121" s="17"/>
    </row>
    <row r="122" spans="1:153" s="14" customFormat="1" ht="25.5" x14ac:dyDescent="0.2">
      <c r="A122" s="61"/>
      <c r="B122" s="17"/>
      <c r="C122" s="59">
        <v>103</v>
      </c>
      <c r="D122" s="84" t="s">
        <v>48</v>
      </c>
      <c r="E122" s="62" t="s">
        <v>334</v>
      </c>
      <c r="F122" s="62" t="s">
        <v>335</v>
      </c>
      <c r="G122" s="57">
        <v>1900</v>
      </c>
      <c r="H122" s="57">
        <v>0</v>
      </c>
      <c r="I122" s="57" t="s">
        <v>84</v>
      </c>
      <c r="J122" s="65">
        <v>42430</v>
      </c>
      <c r="K122" s="17"/>
    </row>
    <row r="123" spans="1:153" s="14" customFormat="1" ht="38.25" x14ac:dyDescent="0.2">
      <c r="A123" s="61"/>
      <c r="B123" s="17"/>
      <c r="C123" s="59">
        <v>104</v>
      </c>
      <c r="D123" s="62" t="s">
        <v>198</v>
      </c>
      <c r="E123" s="62" t="s">
        <v>336</v>
      </c>
      <c r="F123" s="62" t="s">
        <v>337</v>
      </c>
      <c r="G123" s="63">
        <v>1980</v>
      </c>
      <c r="H123" s="57">
        <v>5</v>
      </c>
      <c r="I123" s="57" t="s">
        <v>320</v>
      </c>
      <c r="J123" s="65">
        <v>39683</v>
      </c>
      <c r="K123" s="17"/>
    </row>
    <row r="124" spans="1:153" s="14" customFormat="1" ht="63.75" x14ac:dyDescent="0.2">
      <c r="A124" s="61" t="s">
        <v>338</v>
      </c>
      <c r="B124" s="17"/>
      <c r="C124" s="59">
        <v>105</v>
      </c>
      <c r="D124" s="84" t="s">
        <v>48</v>
      </c>
      <c r="E124" s="62" t="s">
        <v>339</v>
      </c>
      <c r="F124" s="62" t="s">
        <v>340</v>
      </c>
      <c r="G124" s="63">
        <v>1885</v>
      </c>
      <c r="H124" s="64">
        <v>0</v>
      </c>
      <c r="I124" s="57" t="s">
        <v>341</v>
      </c>
      <c r="J124" s="65">
        <v>42584</v>
      </c>
      <c r="K124" s="17"/>
    </row>
    <row r="125" spans="1:153" s="14" customFormat="1" ht="63.75" x14ac:dyDescent="0.2">
      <c r="A125" s="61" t="s">
        <v>338</v>
      </c>
      <c r="B125" s="17"/>
      <c r="C125" s="59">
        <v>106</v>
      </c>
      <c r="D125" s="84" t="s">
        <v>85</v>
      </c>
      <c r="E125" s="62" t="s">
        <v>339</v>
      </c>
      <c r="F125" s="62" t="s">
        <v>343</v>
      </c>
      <c r="G125" s="63">
        <v>1890</v>
      </c>
      <c r="H125" s="64">
        <v>0</v>
      </c>
      <c r="I125" s="57" t="s">
        <v>341</v>
      </c>
      <c r="J125" s="65">
        <v>42584</v>
      </c>
      <c r="K125" s="17"/>
    </row>
    <row r="126" spans="1:153" s="14" customFormat="1" ht="38.25" x14ac:dyDescent="0.2">
      <c r="A126" s="61" t="s">
        <v>344</v>
      </c>
      <c r="B126" s="17"/>
      <c r="C126" s="59">
        <v>107</v>
      </c>
      <c r="D126" s="84" t="s">
        <v>0</v>
      </c>
      <c r="E126" s="62" t="s">
        <v>345</v>
      </c>
      <c r="F126" s="62" t="s">
        <v>346</v>
      </c>
      <c r="G126" s="63">
        <v>1954</v>
      </c>
      <c r="H126" s="64">
        <v>125</v>
      </c>
      <c r="I126" s="57" t="s">
        <v>40</v>
      </c>
      <c r="J126" s="65">
        <v>43255</v>
      </c>
      <c r="K126" s="17"/>
    </row>
    <row r="127" spans="1:153" s="14" customFormat="1" ht="12.75" x14ac:dyDescent="0.2">
      <c r="A127" s="61"/>
      <c r="B127" s="17"/>
      <c r="C127" s="59">
        <v>108</v>
      </c>
      <c r="D127" s="62" t="s">
        <v>85</v>
      </c>
      <c r="E127" s="62" t="s">
        <v>347</v>
      </c>
      <c r="F127" s="62" t="s">
        <v>348</v>
      </c>
      <c r="G127" s="63">
        <v>1899</v>
      </c>
      <c r="H127" s="64">
        <v>0</v>
      </c>
      <c r="I127" s="57" t="s">
        <v>349</v>
      </c>
      <c r="J127" s="65" t="s">
        <v>350</v>
      </c>
      <c r="K127" s="17"/>
    </row>
    <row r="128" spans="1:153" s="14" customFormat="1" ht="25.5" x14ac:dyDescent="0.2">
      <c r="A128" s="107"/>
      <c r="B128" s="94"/>
      <c r="C128" s="59">
        <v>109</v>
      </c>
      <c r="D128" s="84" t="s">
        <v>0</v>
      </c>
      <c r="E128" s="62" t="s">
        <v>351</v>
      </c>
      <c r="F128" s="62" t="s">
        <v>352</v>
      </c>
      <c r="G128" s="115">
        <v>1898</v>
      </c>
      <c r="H128" s="64">
        <v>30</v>
      </c>
      <c r="I128" s="57" t="s">
        <v>353</v>
      </c>
      <c r="J128" s="65">
        <v>43142</v>
      </c>
      <c r="K128" s="17"/>
    </row>
    <row r="129" spans="1:153" s="14" customFormat="1" ht="63.75" x14ac:dyDescent="0.2">
      <c r="A129" s="61" t="s">
        <v>354</v>
      </c>
      <c r="B129" s="17"/>
      <c r="C129" s="59">
        <v>110</v>
      </c>
      <c r="D129" s="62" t="s">
        <v>116</v>
      </c>
      <c r="E129" s="62" t="s">
        <v>355</v>
      </c>
      <c r="F129" s="62" t="s">
        <v>356</v>
      </c>
      <c r="G129" s="63">
        <v>1843</v>
      </c>
      <c r="H129" s="64">
        <v>0</v>
      </c>
      <c r="I129" s="57" t="s">
        <v>89</v>
      </c>
      <c r="J129" s="65" t="s">
        <v>89</v>
      </c>
      <c r="K129" s="17"/>
    </row>
    <row r="130" spans="1:153" s="14" customFormat="1" ht="51" x14ac:dyDescent="0.2">
      <c r="A130" s="61" t="s">
        <v>357</v>
      </c>
      <c r="B130" s="17"/>
      <c r="C130" s="59">
        <v>111</v>
      </c>
      <c r="D130" s="62" t="s">
        <v>116</v>
      </c>
      <c r="E130" s="62" t="s">
        <v>358</v>
      </c>
      <c r="F130" s="62" t="s">
        <v>359</v>
      </c>
      <c r="G130" s="63">
        <v>1897</v>
      </c>
      <c r="H130" s="64">
        <v>0</v>
      </c>
      <c r="I130" s="57" t="s">
        <v>141</v>
      </c>
      <c r="J130" s="65">
        <v>41121</v>
      </c>
      <c r="K130" s="17"/>
    </row>
    <row r="131" spans="1:153" s="14" customFormat="1" ht="25.5" x14ac:dyDescent="0.2">
      <c r="A131" s="61" t="s">
        <v>1</v>
      </c>
      <c r="B131" s="17"/>
      <c r="C131" s="59">
        <v>112</v>
      </c>
      <c r="D131" s="62" t="s">
        <v>78</v>
      </c>
      <c r="E131" s="62" t="s">
        <v>79</v>
      </c>
      <c r="F131" s="62" t="s">
        <v>360</v>
      </c>
      <c r="G131" s="63">
        <v>1976</v>
      </c>
      <c r="H131" s="64">
        <v>3</v>
      </c>
      <c r="I131" s="57" t="s">
        <v>69</v>
      </c>
      <c r="J131" s="65">
        <v>38825</v>
      </c>
      <c r="K131" s="17"/>
    </row>
    <row r="132" spans="1:153" s="14" customFormat="1" ht="25.5" x14ac:dyDescent="0.2">
      <c r="A132" s="61"/>
      <c r="B132" s="17"/>
      <c r="C132" s="59">
        <v>113</v>
      </c>
      <c r="D132" s="62" t="s">
        <v>362</v>
      </c>
      <c r="E132" s="62" t="s">
        <v>363</v>
      </c>
      <c r="F132" s="62" t="s">
        <v>364</v>
      </c>
      <c r="G132" s="63">
        <v>1974</v>
      </c>
      <c r="H132" s="64">
        <f>15*0.9</f>
        <v>13.5</v>
      </c>
      <c r="I132" s="57" t="s">
        <v>365</v>
      </c>
      <c r="J132" s="65">
        <v>41929</v>
      </c>
      <c r="K132" s="17"/>
    </row>
    <row r="133" spans="1:153" s="14" customFormat="1" ht="51" x14ac:dyDescent="0.2">
      <c r="A133" s="61"/>
      <c r="B133" s="17"/>
      <c r="C133" s="59">
        <v>114</v>
      </c>
      <c r="D133" s="62" t="s">
        <v>85</v>
      </c>
      <c r="E133" s="62" t="s">
        <v>366</v>
      </c>
      <c r="F133" s="62" t="s">
        <v>367</v>
      </c>
      <c r="G133" s="57">
        <v>1932</v>
      </c>
      <c r="H133" s="64">
        <v>50</v>
      </c>
      <c r="I133" s="57" t="s">
        <v>368</v>
      </c>
      <c r="J133" s="65">
        <v>42348</v>
      </c>
      <c r="K133" s="17"/>
    </row>
    <row r="134" spans="1:153" s="14" customFormat="1" ht="38.25" x14ac:dyDescent="0.2">
      <c r="A134" s="61"/>
      <c r="B134" s="17"/>
      <c r="C134" s="59">
        <v>115</v>
      </c>
      <c r="D134" s="62" t="s">
        <v>57</v>
      </c>
      <c r="E134" s="62" t="s">
        <v>369</v>
      </c>
      <c r="F134" s="62" t="s">
        <v>370</v>
      </c>
      <c r="G134" s="57" t="s">
        <v>81</v>
      </c>
      <c r="H134" s="57">
        <f>5*9.3</f>
        <v>46.5</v>
      </c>
      <c r="I134" s="57" t="s">
        <v>371</v>
      </c>
      <c r="J134" s="65">
        <v>42229</v>
      </c>
      <c r="K134" s="17"/>
    </row>
    <row r="135" spans="1:153" s="14" customFormat="1" ht="38.25" x14ac:dyDescent="0.2">
      <c r="A135" s="61" t="s">
        <v>373</v>
      </c>
      <c r="B135" s="17"/>
      <c r="C135" s="59">
        <v>116</v>
      </c>
      <c r="D135" s="84" t="s">
        <v>374</v>
      </c>
      <c r="E135" s="62" t="s">
        <v>375</v>
      </c>
      <c r="F135" s="62" t="s">
        <v>376</v>
      </c>
      <c r="G135" s="57">
        <v>1899</v>
      </c>
      <c r="H135" s="57">
        <v>0</v>
      </c>
      <c r="I135" s="57" t="s">
        <v>377</v>
      </c>
      <c r="J135" s="65">
        <v>42979</v>
      </c>
      <c r="K135" s="17"/>
    </row>
    <row r="136" spans="1:153" s="14" customFormat="1" ht="38.25" x14ac:dyDescent="0.2">
      <c r="A136" s="107" t="s">
        <v>52</v>
      </c>
      <c r="B136" s="17"/>
      <c r="C136" s="59">
        <v>117</v>
      </c>
      <c r="D136" s="84" t="s">
        <v>374</v>
      </c>
      <c r="E136" s="62" t="s">
        <v>378</v>
      </c>
      <c r="F136" s="62" t="s">
        <v>379</v>
      </c>
      <c r="G136" s="57" t="s">
        <v>81</v>
      </c>
      <c r="H136" s="57">
        <v>0</v>
      </c>
      <c r="I136" s="57" t="s">
        <v>84</v>
      </c>
      <c r="J136" s="65">
        <v>42584</v>
      </c>
      <c r="K136" s="17"/>
    </row>
    <row r="137" spans="1:153" s="14" customFormat="1" ht="63.75" x14ac:dyDescent="0.2">
      <c r="A137" s="61" t="s">
        <v>380</v>
      </c>
      <c r="B137" s="17"/>
      <c r="C137" s="59">
        <v>118</v>
      </c>
      <c r="D137" s="84" t="s">
        <v>63</v>
      </c>
      <c r="E137" s="62" t="s">
        <v>381</v>
      </c>
      <c r="F137" s="62" t="s">
        <v>382</v>
      </c>
      <c r="G137" s="57">
        <v>1886</v>
      </c>
      <c r="H137" s="57">
        <v>0</v>
      </c>
      <c r="I137" s="57" t="s">
        <v>377</v>
      </c>
      <c r="J137" s="65">
        <v>42979</v>
      </c>
      <c r="K137" s="17"/>
    </row>
    <row r="138" spans="1:153" s="117" customFormat="1" ht="25.5" x14ac:dyDescent="0.2">
      <c r="A138" s="107" t="s">
        <v>383</v>
      </c>
      <c r="B138" s="17"/>
      <c r="C138" s="59">
        <v>119</v>
      </c>
      <c r="D138" s="84" t="s">
        <v>63</v>
      </c>
      <c r="E138" s="75" t="s">
        <v>46</v>
      </c>
      <c r="F138" s="62" t="s">
        <v>384</v>
      </c>
      <c r="G138" s="57" t="s">
        <v>385</v>
      </c>
      <c r="H138" s="57">
        <v>0</v>
      </c>
      <c r="I138" s="57" t="s">
        <v>377</v>
      </c>
      <c r="J138" s="65">
        <v>42979</v>
      </c>
      <c r="K138" s="17"/>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row>
    <row r="139" spans="1:153" s="117" customFormat="1" ht="38.25" x14ac:dyDescent="0.2">
      <c r="A139" s="61" t="s">
        <v>1</v>
      </c>
      <c r="B139" s="17"/>
      <c r="C139" s="59">
        <v>120</v>
      </c>
      <c r="D139" s="73" t="s">
        <v>57</v>
      </c>
      <c r="E139" s="62" t="s">
        <v>386</v>
      </c>
      <c r="F139" s="62" t="s">
        <v>387</v>
      </c>
      <c r="G139" s="63">
        <v>1965</v>
      </c>
      <c r="H139" s="64">
        <v>20</v>
      </c>
      <c r="I139" s="57" t="s">
        <v>320</v>
      </c>
      <c r="J139" s="65">
        <v>39683</v>
      </c>
      <c r="K139" s="17"/>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row>
    <row r="140" spans="1:153" s="14" customFormat="1" ht="25.5" x14ac:dyDescent="0.2">
      <c r="A140" s="57" t="s">
        <v>52</v>
      </c>
      <c r="B140" s="17"/>
      <c r="C140" s="59">
        <v>121</v>
      </c>
      <c r="D140" s="84" t="s">
        <v>85</v>
      </c>
      <c r="E140" s="62" t="s">
        <v>388</v>
      </c>
      <c r="F140" s="62" t="s">
        <v>389</v>
      </c>
      <c r="G140" s="63">
        <v>1965</v>
      </c>
      <c r="H140" s="64">
        <v>0</v>
      </c>
      <c r="I140" s="57" t="s">
        <v>390</v>
      </c>
      <c r="J140" s="65">
        <v>42388</v>
      </c>
      <c r="K140" s="17"/>
    </row>
    <row r="141" spans="1:153" s="14" customFormat="1" ht="25.5" x14ac:dyDescent="0.2">
      <c r="A141" s="61"/>
      <c r="B141" s="17"/>
      <c r="C141" s="59">
        <v>122</v>
      </c>
      <c r="D141" s="73" t="s">
        <v>116</v>
      </c>
      <c r="E141" s="62" t="s">
        <v>391</v>
      </c>
      <c r="F141" s="62" t="s">
        <v>392</v>
      </c>
      <c r="G141" s="63">
        <v>1907</v>
      </c>
      <c r="H141" s="64">
        <v>15</v>
      </c>
      <c r="I141" s="67" t="s">
        <v>393</v>
      </c>
      <c r="J141" s="118">
        <v>40905</v>
      </c>
      <c r="K141" s="17"/>
    </row>
    <row r="142" spans="1:153" s="14" customFormat="1" ht="38.25" x14ac:dyDescent="0.2">
      <c r="A142" s="61" t="s">
        <v>1</v>
      </c>
      <c r="B142" s="17"/>
      <c r="C142" s="59">
        <v>123</v>
      </c>
      <c r="D142" s="62" t="s">
        <v>85</v>
      </c>
      <c r="E142" s="62" t="s">
        <v>394</v>
      </c>
      <c r="F142" s="62" t="s">
        <v>395</v>
      </c>
      <c r="G142" s="63">
        <v>1929</v>
      </c>
      <c r="H142" s="64">
        <v>1</v>
      </c>
      <c r="I142" s="57" t="s">
        <v>396</v>
      </c>
      <c r="J142" s="65">
        <v>39305</v>
      </c>
      <c r="K142" s="17"/>
    </row>
    <row r="143" spans="1:153" s="14" customFormat="1" ht="38.25" x14ac:dyDescent="0.2">
      <c r="A143" s="61" t="s">
        <v>1</v>
      </c>
      <c r="B143" s="17"/>
      <c r="C143" s="59">
        <v>124</v>
      </c>
      <c r="D143" s="62" t="s">
        <v>0</v>
      </c>
      <c r="E143" s="62" t="s">
        <v>398</v>
      </c>
      <c r="F143" s="62" t="s">
        <v>399</v>
      </c>
      <c r="G143" s="63">
        <v>1930</v>
      </c>
      <c r="H143" s="64">
        <v>10</v>
      </c>
      <c r="I143" s="57" t="s">
        <v>69</v>
      </c>
      <c r="J143" s="87">
        <v>38825</v>
      </c>
      <c r="K143" s="17"/>
    </row>
    <row r="144" spans="1:153" s="14" customFormat="1" ht="38.25" x14ac:dyDescent="0.2">
      <c r="A144" s="61" t="s">
        <v>1</v>
      </c>
      <c r="B144" s="17"/>
      <c r="C144" s="59">
        <v>125</v>
      </c>
      <c r="D144" s="62" t="s">
        <v>85</v>
      </c>
      <c r="E144" s="62" t="s">
        <v>400</v>
      </c>
      <c r="F144" s="62" t="s">
        <v>401</v>
      </c>
      <c r="G144" s="63">
        <v>1930</v>
      </c>
      <c r="H144" s="64">
        <v>10</v>
      </c>
      <c r="I144" s="102" t="s">
        <v>402</v>
      </c>
      <c r="J144" s="103">
        <v>38807</v>
      </c>
      <c r="K144" s="17"/>
    </row>
    <row r="145" spans="1:153" s="48" customFormat="1" ht="38.25" x14ac:dyDescent="0.2">
      <c r="A145" s="81" t="s">
        <v>1</v>
      </c>
      <c r="B145" s="82"/>
      <c r="C145" s="59">
        <v>126</v>
      </c>
      <c r="D145" s="62" t="s">
        <v>0</v>
      </c>
      <c r="E145" s="62" t="s">
        <v>403</v>
      </c>
      <c r="F145" s="62" t="s">
        <v>404</v>
      </c>
      <c r="G145" s="63">
        <v>1936</v>
      </c>
      <c r="H145" s="64">
        <v>0</v>
      </c>
      <c r="I145" s="57" t="s">
        <v>51</v>
      </c>
      <c r="J145" s="65">
        <v>39411</v>
      </c>
      <c r="K145" s="82"/>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c r="BM145" s="83"/>
      <c r="BN145" s="83"/>
      <c r="BO145" s="83"/>
      <c r="BP145" s="83"/>
      <c r="BQ145" s="83"/>
      <c r="BR145" s="83"/>
      <c r="BS145" s="83"/>
      <c r="BT145" s="83"/>
      <c r="BU145" s="83"/>
      <c r="BV145" s="83"/>
      <c r="BW145" s="83"/>
      <c r="BX145" s="83"/>
      <c r="BY145" s="83"/>
      <c r="BZ145" s="83"/>
      <c r="CA145" s="83"/>
      <c r="CB145" s="83"/>
      <c r="CC145" s="83"/>
      <c r="CD145" s="83"/>
      <c r="CE145" s="83"/>
      <c r="CF145" s="83"/>
      <c r="CG145" s="83"/>
      <c r="CH145" s="83"/>
      <c r="CI145" s="83"/>
      <c r="CJ145" s="83"/>
      <c r="CK145" s="83"/>
      <c r="CL145" s="83"/>
      <c r="CM145" s="83"/>
      <c r="CN145" s="83"/>
      <c r="CO145" s="83"/>
      <c r="CP145" s="83"/>
      <c r="CQ145" s="83"/>
      <c r="CR145" s="83"/>
      <c r="CS145" s="83"/>
      <c r="CT145" s="83"/>
      <c r="CU145" s="83"/>
      <c r="CV145" s="83"/>
      <c r="CW145" s="83"/>
      <c r="CX145" s="83"/>
      <c r="CY145" s="83"/>
      <c r="CZ145" s="83"/>
      <c r="DA145" s="83"/>
      <c r="DB145" s="83"/>
      <c r="DC145" s="83"/>
      <c r="DD145" s="83"/>
      <c r="DE145" s="83"/>
      <c r="DF145" s="83"/>
      <c r="DG145" s="83"/>
      <c r="DH145" s="83"/>
      <c r="DI145" s="83"/>
      <c r="DJ145" s="83"/>
      <c r="DK145" s="83"/>
      <c r="DL145" s="83"/>
      <c r="DM145" s="83"/>
      <c r="DN145" s="83"/>
      <c r="DO145" s="83"/>
      <c r="DP145" s="83"/>
      <c r="DQ145" s="83"/>
      <c r="DR145" s="83"/>
      <c r="DS145" s="83"/>
      <c r="DT145" s="83"/>
      <c r="DU145" s="83"/>
      <c r="DV145" s="83"/>
      <c r="DW145" s="83"/>
      <c r="DX145" s="83"/>
      <c r="DY145" s="83"/>
      <c r="DZ145" s="83"/>
      <c r="EA145" s="83"/>
      <c r="EB145" s="83"/>
      <c r="EC145" s="83"/>
      <c r="ED145" s="83"/>
      <c r="EE145" s="83"/>
      <c r="EF145" s="83"/>
      <c r="EG145" s="83"/>
      <c r="EH145" s="83"/>
      <c r="EI145" s="83"/>
      <c r="EJ145" s="83"/>
      <c r="EK145" s="83"/>
      <c r="EL145" s="83"/>
      <c r="EM145" s="83"/>
      <c r="EN145" s="83"/>
      <c r="EO145" s="83"/>
      <c r="EP145" s="83"/>
      <c r="EQ145" s="83"/>
      <c r="ER145" s="83"/>
      <c r="ES145" s="83"/>
      <c r="ET145" s="83"/>
      <c r="EU145" s="83"/>
      <c r="EV145" s="83"/>
      <c r="EW145" s="83"/>
    </row>
    <row r="146" spans="1:153" s="14" customFormat="1" ht="38.25" x14ac:dyDescent="0.2">
      <c r="A146" s="61" t="s">
        <v>1</v>
      </c>
      <c r="B146" s="17"/>
      <c r="C146" s="59">
        <v>127</v>
      </c>
      <c r="D146" s="62" t="s">
        <v>0</v>
      </c>
      <c r="E146" s="62" t="s">
        <v>398</v>
      </c>
      <c r="F146" s="62" t="s">
        <v>405</v>
      </c>
      <c r="G146" s="63">
        <v>1936</v>
      </c>
      <c r="H146" s="64">
        <f>135/150</f>
        <v>0.9</v>
      </c>
      <c r="I146" s="57" t="s">
        <v>172</v>
      </c>
      <c r="J146" s="65">
        <v>40389</v>
      </c>
      <c r="K146" s="17"/>
    </row>
    <row r="147" spans="1:153" s="14" customFormat="1" ht="38.25" x14ac:dyDescent="0.2">
      <c r="A147" s="61" t="s">
        <v>1</v>
      </c>
      <c r="B147" s="17"/>
      <c r="C147" s="59">
        <v>128</v>
      </c>
      <c r="D147" s="62" t="s">
        <v>85</v>
      </c>
      <c r="E147" s="62" t="s">
        <v>400</v>
      </c>
      <c r="F147" s="62" t="s">
        <v>406</v>
      </c>
      <c r="G147" s="63">
        <v>1946</v>
      </c>
      <c r="H147" s="64">
        <v>20</v>
      </c>
      <c r="I147" s="102" t="s">
        <v>193</v>
      </c>
      <c r="J147" s="103">
        <v>38778</v>
      </c>
      <c r="K147" s="17"/>
    </row>
    <row r="148" spans="1:153" s="14" customFormat="1" ht="12.75" x14ac:dyDescent="0.2">
      <c r="A148" s="61"/>
      <c r="B148" s="17"/>
      <c r="C148" s="59">
        <v>129</v>
      </c>
      <c r="D148" s="62" t="s">
        <v>85</v>
      </c>
      <c r="E148" s="62" t="s">
        <v>397</v>
      </c>
      <c r="F148" s="62" t="s">
        <v>407</v>
      </c>
      <c r="G148" s="63">
        <v>1934</v>
      </c>
      <c r="H148" s="64">
        <v>15</v>
      </c>
      <c r="I148" s="57" t="s">
        <v>156</v>
      </c>
      <c r="J148" s="65">
        <v>39382</v>
      </c>
      <c r="K148" s="17"/>
    </row>
    <row r="149" spans="1:153" s="14" customFormat="1" ht="25.5" x14ac:dyDescent="0.2">
      <c r="A149" s="61" t="s">
        <v>1</v>
      </c>
      <c r="B149" s="17"/>
      <c r="C149" s="59">
        <v>130</v>
      </c>
      <c r="D149" s="62" t="s">
        <v>85</v>
      </c>
      <c r="E149" s="85" t="s">
        <v>242</v>
      </c>
      <c r="F149" s="62" t="s">
        <v>408</v>
      </c>
      <c r="G149" s="63">
        <v>1937</v>
      </c>
      <c r="H149" s="64">
        <v>0</v>
      </c>
      <c r="I149" s="57" t="s">
        <v>409</v>
      </c>
      <c r="J149" s="65">
        <v>40160</v>
      </c>
      <c r="K149" s="17"/>
    </row>
    <row r="150" spans="1:153" s="14" customFormat="1" ht="51" x14ac:dyDescent="0.2">
      <c r="A150" s="61"/>
      <c r="B150" s="17"/>
      <c r="C150" s="59">
        <v>131</v>
      </c>
      <c r="D150" s="62" t="s">
        <v>85</v>
      </c>
      <c r="E150" s="62" t="s">
        <v>410</v>
      </c>
      <c r="F150" s="62" t="s">
        <v>411</v>
      </c>
      <c r="G150" s="63">
        <v>1814</v>
      </c>
      <c r="H150" s="64" t="s">
        <v>88</v>
      </c>
      <c r="I150" s="57" t="s">
        <v>89</v>
      </c>
      <c r="J150" s="65" t="s">
        <v>89</v>
      </c>
      <c r="K150" s="17"/>
    </row>
    <row r="151" spans="1:153" s="14" customFormat="1" ht="38.25" x14ac:dyDescent="0.2">
      <c r="A151" s="61"/>
      <c r="B151" s="17"/>
      <c r="C151" s="59">
        <v>132</v>
      </c>
      <c r="D151" s="84" t="s">
        <v>0</v>
      </c>
      <c r="E151" s="62" t="s">
        <v>412</v>
      </c>
      <c r="F151" s="62" t="s">
        <v>413</v>
      </c>
      <c r="G151" s="63">
        <v>1895</v>
      </c>
      <c r="H151" s="64">
        <v>125</v>
      </c>
      <c r="I151" s="71" t="s">
        <v>40</v>
      </c>
      <c r="J151" s="65">
        <v>42965</v>
      </c>
      <c r="K151" s="77"/>
    </row>
    <row r="152" spans="1:153" s="14" customFormat="1" ht="25.5" x14ac:dyDescent="0.2">
      <c r="A152" s="61" t="s">
        <v>1</v>
      </c>
      <c r="B152" s="17"/>
      <c r="C152" s="59">
        <v>133</v>
      </c>
      <c r="D152" s="62" t="s">
        <v>414</v>
      </c>
      <c r="E152" s="62" t="s">
        <v>99</v>
      </c>
      <c r="F152" s="62" t="s">
        <v>415</v>
      </c>
      <c r="G152" s="63" t="s">
        <v>416</v>
      </c>
      <c r="H152" s="64"/>
      <c r="I152" s="71" t="s">
        <v>417</v>
      </c>
      <c r="J152" s="65">
        <v>38838</v>
      </c>
      <c r="K152" s="77"/>
    </row>
    <row r="153" spans="1:153" s="14" customFormat="1" ht="51" x14ac:dyDescent="0.2">
      <c r="A153" s="61" t="s">
        <v>418</v>
      </c>
      <c r="B153" s="17"/>
      <c r="C153" s="59">
        <v>134</v>
      </c>
      <c r="D153" s="84" t="s">
        <v>48</v>
      </c>
      <c r="E153" s="62" t="s">
        <v>419</v>
      </c>
      <c r="F153" s="62" t="s">
        <v>420</v>
      </c>
      <c r="G153" s="57">
        <v>1894</v>
      </c>
      <c r="H153" s="57">
        <v>0</v>
      </c>
      <c r="I153" s="57" t="s">
        <v>377</v>
      </c>
      <c r="J153" s="65">
        <v>42979</v>
      </c>
      <c r="K153" s="17"/>
    </row>
    <row r="154" spans="1:153" s="14" customFormat="1" ht="25.5" x14ac:dyDescent="0.2">
      <c r="A154" s="61"/>
      <c r="B154" s="17"/>
      <c r="C154" s="59">
        <v>135</v>
      </c>
      <c r="D154" s="62" t="s">
        <v>33</v>
      </c>
      <c r="E154" s="62" t="s">
        <v>421</v>
      </c>
      <c r="F154" s="62" t="s">
        <v>422</v>
      </c>
      <c r="G154" s="63">
        <v>1933</v>
      </c>
      <c r="H154" s="64">
        <v>10</v>
      </c>
      <c r="I154" s="57" t="s">
        <v>423</v>
      </c>
      <c r="J154" s="65">
        <v>41156</v>
      </c>
      <c r="K154" s="17"/>
    </row>
    <row r="155" spans="1:153" s="14" customFormat="1" ht="25.5" x14ac:dyDescent="0.2">
      <c r="A155" s="61"/>
      <c r="B155" s="17"/>
      <c r="C155" s="59">
        <v>136</v>
      </c>
      <c r="D155" s="62" t="s">
        <v>33</v>
      </c>
      <c r="E155" s="62" t="s">
        <v>421</v>
      </c>
      <c r="F155" s="62" t="s">
        <v>424</v>
      </c>
      <c r="G155" s="115">
        <v>1920</v>
      </c>
      <c r="H155" s="64">
        <v>5</v>
      </c>
      <c r="I155" s="57" t="s">
        <v>260</v>
      </c>
      <c r="J155" s="65">
        <v>40019</v>
      </c>
      <c r="K155" s="77"/>
    </row>
    <row r="156" spans="1:153" s="14" customFormat="1" ht="25.5" x14ac:dyDescent="0.2">
      <c r="A156" s="61"/>
      <c r="B156" s="17"/>
      <c r="C156" s="59">
        <v>137</v>
      </c>
      <c r="D156" s="62" t="s">
        <v>33</v>
      </c>
      <c r="E156" s="62" t="s">
        <v>421</v>
      </c>
      <c r="F156" s="62" t="s">
        <v>425</v>
      </c>
      <c r="G156" s="115">
        <v>1942</v>
      </c>
      <c r="H156" s="64">
        <v>10</v>
      </c>
      <c r="I156" s="57" t="s">
        <v>89</v>
      </c>
      <c r="J156" s="65" t="s">
        <v>89</v>
      </c>
      <c r="K156" s="77"/>
    </row>
    <row r="157" spans="1:153" s="14" customFormat="1" ht="51" x14ac:dyDescent="0.2">
      <c r="A157" s="61" t="s">
        <v>1</v>
      </c>
      <c r="B157" s="94"/>
      <c r="C157" s="59">
        <v>138</v>
      </c>
      <c r="D157" s="84" t="s">
        <v>426</v>
      </c>
      <c r="E157" s="62" t="s">
        <v>427</v>
      </c>
      <c r="F157" s="62" t="s">
        <v>428</v>
      </c>
      <c r="G157" s="63">
        <v>1985</v>
      </c>
      <c r="H157" s="64">
        <v>70</v>
      </c>
      <c r="I157" s="57" t="s">
        <v>429</v>
      </c>
      <c r="J157" s="65">
        <v>43141</v>
      </c>
      <c r="K157" s="17"/>
    </row>
    <row r="158" spans="1:153" s="14" customFormat="1" ht="38.25" x14ac:dyDescent="0.2">
      <c r="A158" s="57" t="s">
        <v>46</v>
      </c>
      <c r="B158" s="17"/>
      <c r="C158" s="59">
        <v>139</v>
      </c>
      <c r="D158" s="62" t="s">
        <v>63</v>
      </c>
      <c r="E158" s="62" t="s">
        <v>431</v>
      </c>
      <c r="F158" s="62" t="s">
        <v>432</v>
      </c>
      <c r="G158" s="63">
        <v>1957</v>
      </c>
      <c r="H158" s="64">
        <v>15</v>
      </c>
      <c r="I158" s="57" t="s">
        <v>69</v>
      </c>
      <c r="J158" s="87">
        <v>36526</v>
      </c>
      <c r="K158" s="17"/>
    </row>
    <row r="159" spans="1:153" s="14" customFormat="1" ht="38.25" x14ac:dyDescent="0.2">
      <c r="A159" s="61"/>
      <c r="B159" s="17"/>
      <c r="C159" s="59">
        <v>140</v>
      </c>
      <c r="D159" s="84" t="s">
        <v>374</v>
      </c>
      <c r="E159" s="62" t="s">
        <v>433</v>
      </c>
      <c r="F159" s="62" t="s">
        <v>434</v>
      </c>
      <c r="G159" s="57">
        <v>1903</v>
      </c>
      <c r="H159" s="57">
        <v>0</v>
      </c>
      <c r="I159" s="57" t="s">
        <v>377</v>
      </c>
      <c r="J159" s="65">
        <v>42979</v>
      </c>
      <c r="K159" s="17"/>
    </row>
    <row r="160" spans="1:153" s="14" customFormat="1" ht="38.25" x14ac:dyDescent="0.2">
      <c r="A160" s="61" t="s">
        <v>435</v>
      </c>
      <c r="B160" s="17"/>
      <c r="C160" s="59">
        <v>141</v>
      </c>
      <c r="D160" s="84" t="s">
        <v>374</v>
      </c>
      <c r="E160" s="62" t="s">
        <v>436</v>
      </c>
      <c r="F160" s="62" t="s">
        <v>437</v>
      </c>
      <c r="G160" s="63">
        <v>1895</v>
      </c>
      <c r="H160" s="64">
        <v>0</v>
      </c>
      <c r="I160" s="57" t="s">
        <v>377</v>
      </c>
      <c r="J160" s="87">
        <v>42979</v>
      </c>
      <c r="K160" s="17"/>
    </row>
    <row r="161" spans="1:153" s="14" customFormat="1" ht="38.25" x14ac:dyDescent="0.2">
      <c r="A161" s="61" t="s">
        <v>438</v>
      </c>
      <c r="B161" s="17"/>
      <c r="C161" s="59">
        <v>142</v>
      </c>
      <c r="D161" s="84" t="s">
        <v>374</v>
      </c>
      <c r="E161" s="62" t="s">
        <v>439</v>
      </c>
      <c r="F161" s="62" t="s">
        <v>440</v>
      </c>
      <c r="G161" s="63">
        <v>1892</v>
      </c>
      <c r="H161" s="64">
        <v>0</v>
      </c>
      <c r="I161" s="57" t="s">
        <v>377</v>
      </c>
      <c r="J161" s="87">
        <v>42979</v>
      </c>
      <c r="K161" s="17"/>
    </row>
    <row r="162" spans="1:153" s="14" customFormat="1" ht="38.25" x14ac:dyDescent="0.2">
      <c r="A162" s="61" t="s">
        <v>441</v>
      </c>
      <c r="B162" s="17"/>
      <c r="C162" s="59">
        <v>143</v>
      </c>
      <c r="D162" s="84" t="s">
        <v>374</v>
      </c>
      <c r="E162" s="62" t="s">
        <v>439</v>
      </c>
      <c r="F162" s="62" t="s">
        <v>442</v>
      </c>
      <c r="G162" s="63">
        <v>1894</v>
      </c>
      <c r="H162" s="64">
        <v>0</v>
      </c>
      <c r="I162" s="57" t="s">
        <v>377</v>
      </c>
      <c r="J162" s="87">
        <v>42979</v>
      </c>
      <c r="K162" s="17"/>
    </row>
    <row r="163" spans="1:153" s="14" customFormat="1" ht="38.25" x14ac:dyDescent="0.2">
      <c r="A163" s="61" t="s">
        <v>1</v>
      </c>
      <c r="B163" s="17"/>
      <c r="C163" s="59">
        <v>144</v>
      </c>
      <c r="D163" s="62" t="s">
        <v>0</v>
      </c>
      <c r="E163" s="85" t="s">
        <v>443</v>
      </c>
      <c r="F163" s="62" t="s">
        <v>444</v>
      </c>
      <c r="G163" s="63">
        <v>1884</v>
      </c>
      <c r="H163" s="64">
        <v>25</v>
      </c>
      <c r="I163" s="57" t="s">
        <v>156</v>
      </c>
      <c r="J163" s="65">
        <v>39382</v>
      </c>
      <c r="K163" s="17"/>
    </row>
    <row r="164" spans="1:153" s="14" customFormat="1" ht="38.25" x14ac:dyDescent="0.2">
      <c r="A164" s="61" t="s">
        <v>445</v>
      </c>
      <c r="B164" s="17"/>
      <c r="C164" s="59">
        <v>145</v>
      </c>
      <c r="D164" s="62" t="s">
        <v>85</v>
      </c>
      <c r="E164" s="62" t="s">
        <v>446</v>
      </c>
      <c r="F164" s="62" t="s">
        <v>447</v>
      </c>
      <c r="G164" s="63">
        <v>1883</v>
      </c>
      <c r="H164" s="64">
        <v>20</v>
      </c>
      <c r="I164" s="102" t="s">
        <v>193</v>
      </c>
      <c r="J164" s="103">
        <v>38778</v>
      </c>
      <c r="K164" s="17"/>
    </row>
    <row r="165" spans="1:153" s="76" customFormat="1" ht="51" x14ac:dyDescent="0.2">
      <c r="A165" s="61" t="s">
        <v>445</v>
      </c>
      <c r="B165" s="17"/>
      <c r="C165" s="59">
        <v>146</v>
      </c>
      <c r="D165" s="62" t="s">
        <v>85</v>
      </c>
      <c r="E165" s="62" t="s">
        <v>448</v>
      </c>
      <c r="F165" s="62" t="s">
        <v>449</v>
      </c>
      <c r="G165" s="63">
        <v>1886</v>
      </c>
      <c r="H165" s="64">
        <v>0</v>
      </c>
      <c r="I165" s="57" t="s">
        <v>74</v>
      </c>
      <c r="J165" s="65">
        <v>39487</v>
      </c>
      <c r="K165" s="17"/>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row>
    <row r="166" spans="1:153" s="14" customFormat="1" ht="38.25" x14ac:dyDescent="0.2">
      <c r="A166" s="61" t="s">
        <v>445</v>
      </c>
      <c r="B166" s="17"/>
      <c r="C166" s="59">
        <v>147</v>
      </c>
      <c r="D166" s="62" t="s">
        <v>85</v>
      </c>
      <c r="E166" s="62" t="s">
        <v>446</v>
      </c>
      <c r="F166" s="62" t="s">
        <v>450</v>
      </c>
      <c r="G166" s="63">
        <v>1886</v>
      </c>
      <c r="H166" s="64">
        <v>5</v>
      </c>
      <c r="I166" s="102" t="s">
        <v>451</v>
      </c>
      <c r="J166" s="103">
        <v>40831</v>
      </c>
      <c r="K166" s="17"/>
    </row>
    <row r="167" spans="1:153" s="14" customFormat="1" ht="63.75" x14ac:dyDescent="0.2">
      <c r="A167" s="61" t="s">
        <v>452</v>
      </c>
      <c r="B167" s="17"/>
      <c r="C167" s="59">
        <v>148</v>
      </c>
      <c r="D167" s="62" t="s">
        <v>0</v>
      </c>
      <c r="E167" s="62" t="s">
        <v>453</v>
      </c>
      <c r="F167" s="85" t="s">
        <v>454</v>
      </c>
      <c r="G167" s="63" t="s">
        <v>455</v>
      </c>
      <c r="H167" s="64">
        <v>0</v>
      </c>
      <c r="I167" s="57" t="s">
        <v>74</v>
      </c>
      <c r="J167" s="65">
        <v>39487</v>
      </c>
      <c r="K167" s="17"/>
    </row>
    <row r="168" spans="1:153" s="76" customFormat="1" ht="76.5" x14ac:dyDescent="0.2">
      <c r="A168" s="61" t="s">
        <v>1</v>
      </c>
      <c r="B168" s="17"/>
      <c r="C168" s="59">
        <v>149</v>
      </c>
      <c r="D168" s="62" t="s">
        <v>0</v>
      </c>
      <c r="E168" s="62" t="s">
        <v>456</v>
      </c>
      <c r="F168" s="62" t="s">
        <v>457</v>
      </c>
      <c r="G168" s="63">
        <v>1887</v>
      </c>
      <c r="H168" s="64">
        <v>81</v>
      </c>
      <c r="I168" s="57" t="s">
        <v>458</v>
      </c>
      <c r="J168" s="65">
        <v>41298</v>
      </c>
      <c r="K168" s="17"/>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row>
    <row r="169" spans="1:153" s="14" customFormat="1" ht="25.5" x14ac:dyDescent="0.2">
      <c r="A169" s="61" t="s">
        <v>1</v>
      </c>
      <c r="B169" s="17"/>
      <c r="C169" s="59">
        <v>150</v>
      </c>
      <c r="D169" s="62" t="s">
        <v>85</v>
      </c>
      <c r="E169" s="62" t="s">
        <v>459</v>
      </c>
      <c r="F169" s="62" t="s">
        <v>460</v>
      </c>
      <c r="G169" s="63">
        <v>1920</v>
      </c>
      <c r="H169" s="64">
        <v>0</v>
      </c>
      <c r="I169" s="57" t="s">
        <v>461</v>
      </c>
      <c r="J169" s="65">
        <v>41025</v>
      </c>
      <c r="K169" s="17"/>
    </row>
    <row r="170" spans="1:153" s="14" customFormat="1" ht="38.25" x14ac:dyDescent="0.2">
      <c r="A170" s="61" t="s">
        <v>1</v>
      </c>
      <c r="B170" s="17"/>
      <c r="C170" s="59">
        <v>151</v>
      </c>
      <c r="D170" s="62" t="s">
        <v>85</v>
      </c>
      <c r="E170" s="62" t="s">
        <v>462</v>
      </c>
      <c r="F170" s="62" t="s">
        <v>463</v>
      </c>
      <c r="G170" s="63">
        <v>1926</v>
      </c>
      <c r="H170" s="64">
        <v>0</v>
      </c>
      <c r="I170" s="57" t="s">
        <v>464</v>
      </c>
      <c r="J170" s="65">
        <v>39754</v>
      </c>
      <c r="K170" s="17"/>
    </row>
    <row r="171" spans="1:153" s="14" customFormat="1" ht="38.25" x14ac:dyDescent="0.2">
      <c r="A171" s="61" t="s">
        <v>465</v>
      </c>
      <c r="B171" s="17"/>
      <c r="C171" s="59">
        <v>152</v>
      </c>
      <c r="D171" s="62" t="s">
        <v>0</v>
      </c>
      <c r="E171" s="85" t="s">
        <v>466</v>
      </c>
      <c r="F171" s="85" t="s">
        <v>467</v>
      </c>
      <c r="G171" s="63">
        <v>1926</v>
      </c>
      <c r="H171" s="64">
        <v>20</v>
      </c>
      <c r="I171" s="57" t="s">
        <v>320</v>
      </c>
      <c r="J171" s="65">
        <v>39683</v>
      </c>
      <c r="K171" s="17"/>
    </row>
    <row r="172" spans="1:153" s="14" customFormat="1" ht="38.25" x14ac:dyDescent="0.2">
      <c r="A172" s="61" t="s">
        <v>468</v>
      </c>
      <c r="B172" s="17"/>
      <c r="C172" s="59">
        <v>153</v>
      </c>
      <c r="D172" s="62" t="s">
        <v>85</v>
      </c>
      <c r="E172" s="62" t="s">
        <v>469</v>
      </c>
      <c r="F172" s="62" t="s">
        <v>470</v>
      </c>
      <c r="G172" s="63">
        <v>1882</v>
      </c>
      <c r="H172" s="64" t="s">
        <v>471</v>
      </c>
      <c r="I172" s="57" t="s">
        <v>472</v>
      </c>
      <c r="J172" s="65">
        <v>39213</v>
      </c>
      <c r="K172" s="17"/>
    </row>
    <row r="173" spans="1:153" s="14" customFormat="1" ht="63.75" x14ac:dyDescent="0.2">
      <c r="A173" s="61" t="s">
        <v>473</v>
      </c>
      <c r="B173" s="17"/>
      <c r="C173" s="59">
        <v>154</v>
      </c>
      <c r="D173" s="62" t="s">
        <v>85</v>
      </c>
      <c r="E173" s="62" t="s">
        <v>474</v>
      </c>
      <c r="F173" s="62" t="s">
        <v>475</v>
      </c>
      <c r="G173" s="63">
        <v>1928</v>
      </c>
      <c r="H173" s="64">
        <v>0</v>
      </c>
      <c r="I173" s="57" t="s">
        <v>74</v>
      </c>
      <c r="J173" s="65">
        <v>39487</v>
      </c>
      <c r="K173" s="17"/>
    </row>
    <row r="174" spans="1:153" s="14" customFormat="1" ht="38.25" x14ac:dyDescent="0.2">
      <c r="A174" s="107" t="s">
        <v>476</v>
      </c>
      <c r="B174" s="17"/>
      <c r="C174" s="59">
        <v>155</v>
      </c>
      <c r="D174" s="84" t="s">
        <v>374</v>
      </c>
      <c r="E174" s="85" t="s">
        <v>477</v>
      </c>
      <c r="F174" s="62" t="s">
        <v>478</v>
      </c>
      <c r="G174" s="63" t="s">
        <v>479</v>
      </c>
      <c r="H174" s="64">
        <v>0</v>
      </c>
      <c r="I174" s="57" t="s">
        <v>377</v>
      </c>
      <c r="J174" s="65">
        <v>42979</v>
      </c>
      <c r="K174" s="17"/>
    </row>
    <row r="175" spans="1:153" s="76" customFormat="1" ht="38.25" x14ac:dyDescent="0.2">
      <c r="A175" s="61" t="s">
        <v>480</v>
      </c>
      <c r="B175" s="17"/>
      <c r="C175" s="59">
        <v>156</v>
      </c>
      <c r="D175" s="84" t="s">
        <v>0</v>
      </c>
      <c r="E175" s="62" t="s">
        <v>481</v>
      </c>
      <c r="F175" s="62" t="s">
        <v>482</v>
      </c>
      <c r="G175" s="63">
        <v>1917</v>
      </c>
      <c r="H175" s="64">
        <v>0</v>
      </c>
      <c r="I175" s="57" t="s">
        <v>84</v>
      </c>
      <c r="J175" s="65">
        <v>42663</v>
      </c>
      <c r="K175" s="17"/>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row>
    <row r="176" spans="1:153" s="14" customFormat="1" ht="51" x14ac:dyDescent="0.2">
      <c r="A176" s="61" t="s">
        <v>1</v>
      </c>
      <c r="B176" s="17"/>
      <c r="C176" s="59">
        <v>157</v>
      </c>
      <c r="D176" s="62" t="s">
        <v>0</v>
      </c>
      <c r="E176" s="62" t="s">
        <v>483</v>
      </c>
      <c r="F176" s="62" t="s">
        <v>484</v>
      </c>
      <c r="G176" s="63">
        <v>1974</v>
      </c>
      <c r="H176" s="64">
        <v>80</v>
      </c>
      <c r="I176" s="57" t="s">
        <v>69</v>
      </c>
      <c r="J176" s="65" t="s">
        <v>89</v>
      </c>
      <c r="K176" s="17"/>
    </row>
    <row r="177" spans="1:153" s="14" customFormat="1" ht="38.25" x14ac:dyDescent="0.2">
      <c r="A177" s="61" t="s">
        <v>485</v>
      </c>
      <c r="B177" s="17"/>
      <c r="C177" s="59">
        <v>158</v>
      </c>
      <c r="D177" s="84" t="s">
        <v>0</v>
      </c>
      <c r="E177" s="62" t="s">
        <v>486</v>
      </c>
      <c r="F177" s="62" t="s">
        <v>487</v>
      </c>
      <c r="G177" s="63">
        <v>1980</v>
      </c>
      <c r="H177" s="64">
        <v>0</v>
      </c>
      <c r="I177" s="57" t="s">
        <v>84</v>
      </c>
      <c r="J177" s="65">
        <v>42430</v>
      </c>
      <c r="K177" s="17"/>
    </row>
    <row r="178" spans="1:153" s="14" customFormat="1" ht="25.5" x14ac:dyDescent="0.2">
      <c r="A178" s="61" t="s">
        <v>488</v>
      </c>
      <c r="B178" s="17"/>
      <c r="C178" s="59">
        <v>159</v>
      </c>
      <c r="D178" s="62" t="s">
        <v>85</v>
      </c>
      <c r="E178" s="62" t="s">
        <v>489</v>
      </c>
      <c r="F178" s="85" t="s">
        <v>490</v>
      </c>
      <c r="G178" s="63">
        <v>1904</v>
      </c>
      <c r="H178" s="64">
        <v>0</v>
      </c>
      <c r="I178" s="57" t="s">
        <v>461</v>
      </c>
      <c r="J178" s="65">
        <v>41025</v>
      </c>
      <c r="K178" s="17"/>
    </row>
    <row r="179" spans="1:153" s="79" customFormat="1" ht="25.5" x14ac:dyDescent="0.2">
      <c r="A179" s="61" t="s">
        <v>488</v>
      </c>
      <c r="B179" s="17"/>
      <c r="C179" s="59">
        <v>160</v>
      </c>
      <c r="D179" s="62" t="s">
        <v>85</v>
      </c>
      <c r="E179" s="62" t="s">
        <v>489</v>
      </c>
      <c r="F179" s="119" t="s">
        <v>491</v>
      </c>
      <c r="G179" s="63">
        <v>1913</v>
      </c>
      <c r="H179" s="64">
        <v>0</v>
      </c>
      <c r="I179" s="57" t="s">
        <v>461</v>
      </c>
      <c r="J179" s="65">
        <v>41025</v>
      </c>
      <c r="K179" s="17"/>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row>
    <row r="180" spans="1:153" s="14" customFormat="1" ht="25.5" x14ac:dyDescent="0.2">
      <c r="A180" s="61" t="s">
        <v>1</v>
      </c>
      <c r="B180" s="17"/>
      <c r="C180" s="59">
        <v>161</v>
      </c>
      <c r="D180" s="62" t="s">
        <v>85</v>
      </c>
      <c r="E180" s="62" t="s">
        <v>233</v>
      </c>
      <c r="F180" s="119" t="s">
        <v>492</v>
      </c>
      <c r="G180" s="63">
        <v>1929</v>
      </c>
      <c r="H180" s="64">
        <v>0</v>
      </c>
      <c r="I180" s="57" t="s">
        <v>493</v>
      </c>
      <c r="J180" s="65">
        <v>40079</v>
      </c>
      <c r="K180" s="17"/>
    </row>
    <row r="181" spans="1:153" s="14" customFormat="1" ht="25.5" x14ac:dyDescent="0.2">
      <c r="A181" s="61" t="s">
        <v>1</v>
      </c>
      <c r="B181" s="17"/>
      <c r="C181" s="59">
        <v>162</v>
      </c>
      <c r="D181" s="62" t="s">
        <v>85</v>
      </c>
      <c r="E181" s="62" t="s">
        <v>233</v>
      </c>
      <c r="F181" s="119" t="s">
        <v>495</v>
      </c>
      <c r="G181" s="63">
        <v>1933</v>
      </c>
      <c r="H181" s="64">
        <v>0</v>
      </c>
      <c r="I181" s="86" t="s">
        <v>141</v>
      </c>
      <c r="J181" s="87">
        <v>41121</v>
      </c>
      <c r="K181" s="17"/>
    </row>
    <row r="182" spans="1:153" s="14" customFormat="1" ht="25.5" x14ac:dyDescent="0.2">
      <c r="A182" s="61" t="s">
        <v>496</v>
      </c>
      <c r="B182" s="17"/>
      <c r="C182" s="59">
        <v>163</v>
      </c>
      <c r="D182" s="62" t="s">
        <v>85</v>
      </c>
      <c r="E182" s="62" t="s">
        <v>233</v>
      </c>
      <c r="F182" s="119" t="s">
        <v>497</v>
      </c>
      <c r="G182" s="63">
        <v>1939</v>
      </c>
      <c r="H182" s="64" t="s">
        <v>498</v>
      </c>
      <c r="I182" s="86" t="s">
        <v>52</v>
      </c>
      <c r="J182" s="87">
        <v>36526</v>
      </c>
      <c r="K182" s="17"/>
    </row>
    <row r="183" spans="1:153" s="14" customFormat="1" ht="25.5" x14ac:dyDescent="0.2">
      <c r="A183" s="57" t="s">
        <v>52</v>
      </c>
      <c r="B183" s="17"/>
      <c r="C183" s="59">
        <v>164</v>
      </c>
      <c r="D183" s="62" t="s">
        <v>85</v>
      </c>
      <c r="E183" s="62" t="s">
        <v>233</v>
      </c>
      <c r="F183" s="85" t="s">
        <v>499</v>
      </c>
      <c r="G183" s="63">
        <v>1943</v>
      </c>
      <c r="H183" s="64" t="s">
        <v>88</v>
      </c>
      <c r="I183" s="86" t="s">
        <v>52</v>
      </c>
      <c r="J183" s="87">
        <v>36526</v>
      </c>
      <c r="K183" s="17"/>
    </row>
    <row r="184" spans="1:153" s="14" customFormat="1" ht="25.5" x14ac:dyDescent="0.2">
      <c r="A184" s="57" t="s">
        <v>52</v>
      </c>
      <c r="B184" s="17"/>
      <c r="C184" s="59">
        <v>165</v>
      </c>
      <c r="D184" s="62" t="s">
        <v>85</v>
      </c>
      <c r="E184" s="62" t="s">
        <v>233</v>
      </c>
      <c r="F184" s="119" t="s">
        <v>500</v>
      </c>
      <c r="G184" s="63">
        <v>1942</v>
      </c>
      <c r="H184" s="64">
        <v>30</v>
      </c>
      <c r="I184" s="57" t="s">
        <v>501</v>
      </c>
      <c r="J184" s="65">
        <v>40469</v>
      </c>
      <c r="K184" s="17"/>
    </row>
    <row r="185" spans="1:153" s="100" customFormat="1" ht="25.5" x14ac:dyDescent="0.2">
      <c r="A185" s="61" t="s">
        <v>502</v>
      </c>
      <c r="B185" s="17"/>
      <c r="C185" s="59">
        <v>166</v>
      </c>
      <c r="D185" s="62" t="s">
        <v>85</v>
      </c>
      <c r="E185" s="62" t="s">
        <v>503</v>
      </c>
      <c r="F185" s="119" t="s">
        <v>504</v>
      </c>
      <c r="G185" s="63">
        <v>1950</v>
      </c>
      <c r="H185" s="64">
        <v>0</v>
      </c>
      <c r="I185" s="57" t="s">
        <v>493</v>
      </c>
      <c r="J185" s="65">
        <v>40079</v>
      </c>
      <c r="K185" s="17"/>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row>
    <row r="186" spans="1:153" s="14" customFormat="1" ht="25.5" x14ac:dyDescent="0.2">
      <c r="A186" s="61" t="s">
        <v>1</v>
      </c>
      <c r="B186" s="17"/>
      <c r="C186" s="59">
        <v>167</v>
      </c>
      <c r="D186" s="62" t="s">
        <v>85</v>
      </c>
      <c r="E186" s="62" t="s">
        <v>505</v>
      </c>
      <c r="F186" s="119" t="s">
        <v>506</v>
      </c>
      <c r="G186" s="63">
        <v>1959</v>
      </c>
      <c r="H186" s="64" t="s">
        <v>498</v>
      </c>
      <c r="I186" s="86" t="s">
        <v>52</v>
      </c>
      <c r="J186" s="87">
        <v>36526</v>
      </c>
      <c r="K186" s="17"/>
    </row>
    <row r="187" spans="1:153" s="14" customFormat="1" ht="12.75" x14ac:dyDescent="0.2">
      <c r="A187" s="61" t="s">
        <v>1</v>
      </c>
      <c r="B187" s="17"/>
      <c r="C187" s="59">
        <v>168</v>
      </c>
      <c r="D187" s="62" t="s">
        <v>85</v>
      </c>
      <c r="E187" s="62" t="s">
        <v>233</v>
      </c>
      <c r="F187" s="119" t="s">
        <v>507</v>
      </c>
      <c r="G187" s="63">
        <v>1974</v>
      </c>
      <c r="H187" s="64">
        <v>10</v>
      </c>
      <c r="I187" s="57" t="s">
        <v>508</v>
      </c>
      <c r="J187" s="65">
        <v>39878</v>
      </c>
      <c r="K187" s="17"/>
    </row>
    <row r="188" spans="1:153" s="14" customFormat="1" ht="38.25" x14ac:dyDescent="0.2">
      <c r="A188" s="61" t="s">
        <v>1</v>
      </c>
      <c r="B188" s="17"/>
      <c r="C188" s="59">
        <v>169</v>
      </c>
      <c r="D188" s="84" t="s">
        <v>426</v>
      </c>
      <c r="E188" s="62" t="s">
        <v>509</v>
      </c>
      <c r="F188" s="85" t="s">
        <v>510</v>
      </c>
      <c r="G188" s="63">
        <v>1990</v>
      </c>
      <c r="H188" s="64">
        <v>20</v>
      </c>
      <c r="I188" s="57" t="s">
        <v>511</v>
      </c>
      <c r="J188" s="65">
        <v>42953</v>
      </c>
      <c r="K188" s="17"/>
    </row>
    <row r="189" spans="1:153" s="14" customFormat="1" ht="38.25" x14ac:dyDescent="0.2">
      <c r="A189" s="57" t="s">
        <v>52</v>
      </c>
      <c r="B189" s="17"/>
      <c r="C189" s="59">
        <v>170</v>
      </c>
      <c r="D189" s="84" t="s">
        <v>85</v>
      </c>
      <c r="E189" s="62" t="s">
        <v>512</v>
      </c>
      <c r="F189" s="62" t="s">
        <v>513</v>
      </c>
      <c r="G189" s="63">
        <v>1910</v>
      </c>
      <c r="H189" s="64">
        <v>40</v>
      </c>
      <c r="I189" s="57" t="s">
        <v>514</v>
      </c>
      <c r="J189" s="65">
        <v>42958</v>
      </c>
      <c r="K189" s="17"/>
    </row>
    <row r="190" spans="1:153" s="14" customFormat="1" ht="12.75" x14ac:dyDescent="0.2">
      <c r="A190" s="57" t="s">
        <v>52</v>
      </c>
      <c r="B190" s="17"/>
      <c r="C190" s="59">
        <v>171</v>
      </c>
      <c r="D190" s="62" t="s">
        <v>85</v>
      </c>
      <c r="E190" s="62" t="s">
        <v>512</v>
      </c>
      <c r="F190" s="62" t="s">
        <v>515</v>
      </c>
      <c r="G190" s="63">
        <v>1924</v>
      </c>
      <c r="H190" s="64">
        <v>0</v>
      </c>
      <c r="I190" s="57" t="s">
        <v>516</v>
      </c>
      <c r="J190" s="65">
        <v>41462</v>
      </c>
      <c r="K190" s="17"/>
    </row>
    <row r="191" spans="1:153" s="14" customFormat="1" ht="25.5" x14ac:dyDescent="0.2">
      <c r="A191" s="61" t="s">
        <v>1</v>
      </c>
      <c r="B191" s="17"/>
      <c r="C191" s="59">
        <v>172</v>
      </c>
      <c r="D191" s="62" t="s">
        <v>85</v>
      </c>
      <c r="E191" s="62" t="s">
        <v>512</v>
      </c>
      <c r="F191" s="62" t="s">
        <v>517</v>
      </c>
      <c r="G191" s="63">
        <v>1936</v>
      </c>
      <c r="H191" s="64">
        <v>40</v>
      </c>
      <c r="I191" s="57" t="s">
        <v>423</v>
      </c>
      <c r="J191" s="65">
        <v>41056</v>
      </c>
      <c r="K191" s="17"/>
    </row>
    <row r="192" spans="1:153" s="104" customFormat="1" ht="51" x14ac:dyDescent="0.2">
      <c r="A192" s="61" t="s">
        <v>1</v>
      </c>
      <c r="B192" s="17"/>
      <c r="C192" s="59">
        <v>173</v>
      </c>
      <c r="D192" s="62" t="s">
        <v>85</v>
      </c>
      <c r="E192" s="62" t="s">
        <v>233</v>
      </c>
      <c r="F192" s="62" t="s">
        <v>518</v>
      </c>
      <c r="G192" s="63">
        <v>1921</v>
      </c>
      <c r="H192" s="64">
        <v>20</v>
      </c>
      <c r="I192" s="57" t="s">
        <v>501</v>
      </c>
      <c r="J192" s="65">
        <v>40469</v>
      </c>
      <c r="K192" s="17"/>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row>
    <row r="193" spans="1:153" s="14" customFormat="1" ht="51" x14ac:dyDescent="0.2">
      <c r="A193" s="81" t="s">
        <v>1</v>
      </c>
      <c r="B193" s="82"/>
      <c r="C193" s="59">
        <v>174</v>
      </c>
      <c r="D193" s="62" t="s">
        <v>85</v>
      </c>
      <c r="E193" s="62" t="s">
        <v>233</v>
      </c>
      <c r="F193" s="62" t="s">
        <v>519</v>
      </c>
      <c r="G193" s="63">
        <v>1941</v>
      </c>
      <c r="H193" s="64">
        <v>7.25</v>
      </c>
      <c r="I193" s="57" t="s">
        <v>520</v>
      </c>
      <c r="J193" s="65">
        <v>39885</v>
      </c>
      <c r="K193" s="82"/>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c r="CB193" s="79"/>
      <c r="CC193" s="79"/>
      <c r="CD193" s="79"/>
      <c r="CE193" s="79"/>
      <c r="CF193" s="79"/>
      <c r="CG193" s="79"/>
      <c r="CH193" s="79"/>
      <c r="CI193" s="79"/>
      <c r="CJ193" s="79"/>
      <c r="CK193" s="79"/>
      <c r="CL193" s="79"/>
      <c r="CM193" s="79"/>
      <c r="CN193" s="79"/>
      <c r="CO193" s="79"/>
      <c r="CP193" s="79"/>
      <c r="CQ193" s="79"/>
      <c r="CR193" s="79"/>
      <c r="CS193" s="79"/>
      <c r="CT193" s="79"/>
      <c r="CU193" s="79"/>
      <c r="CV193" s="79"/>
      <c r="CW193" s="79"/>
      <c r="CX193" s="79"/>
      <c r="CY193" s="79"/>
      <c r="CZ193" s="79"/>
      <c r="DA193" s="79"/>
      <c r="DB193" s="79"/>
      <c r="DC193" s="79"/>
      <c r="DD193" s="79"/>
      <c r="DE193" s="79"/>
      <c r="DF193" s="79"/>
      <c r="DG193" s="79"/>
      <c r="DH193" s="79"/>
      <c r="DI193" s="79"/>
      <c r="DJ193" s="79"/>
      <c r="DK193" s="79"/>
      <c r="DL193" s="79"/>
      <c r="DM193" s="79"/>
      <c r="DN193" s="79"/>
      <c r="DO193" s="79"/>
      <c r="DP193" s="79"/>
      <c r="DQ193" s="79"/>
      <c r="DR193" s="79"/>
      <c r="DS193" s="79"/>
      <c r="DT193" s="79"/>
      <c r="DU193" s="79"/>
      <c r="DV193" s="79"/>
      <c r="DW193" s="79"/>
      <c r="DX193" s="79"/>
      <c r="DY193" s="79"/>
      <c r="DZ193" s="79"/>
      <c r="EA193" s="79"/>
      <c r="EB193" s="79"/>
      <c r="EC193" s="79"/>
      <c r="ED193" s="79"/>
      <c r="EE193" s="79"/>
      <c r="EF193" s="79"/>
      <c r="EG193" s="79"/>
      <c r="EH193" s="79"/>
      <c r="EI193" s="79"/>
      <c r="EJ193" s="79"/>
      <c r="EK193" s="79"/>
      <c r="EL193" s="79"/>
      <c r="EM193" s="79"/>
      <c r="EN193" s="79"/>
      <c r="EO193" s="79"/>
      <c r="EP193" s="79"/>
      <c r="EQ193" s="79"/>
      <c r="ER193" s="79"/>
      <c r="ES193" s="79"/>
      <c r="ET193" s="79"/>
      <c r="EU193" s="79"/>
      <c r="EV193" s="79"/>
      <c r="EW193" s="79"/>
    </row>
    <row r="194" spans="1:153" s="100" customFormat="1" ht="12.75" x14ac:dyDescent="0.2">
      <c r="A194" s="57" t="s">
        <v>52</v>
      </c>
      <c r="B194" s="17"/>
      <c r="C194" s="59">
        <v>175</v>
      </c>
      <c r="D194" s="62" t="s">
        <v>85</v>
      </c>
      <c r="E194" s="85" t="s">
        <v>521</v>
      </c>
      <c r="F194" s="85" t="s">
        <v>522</v>
      </c>
      <c r="G194" s="63">
        <v>1894</v>
      </c>
      <c r="H194" s="64">
        <v>50</v>
      </c>
      <c r="I194" s="57" t="s">
        <v>69</v>
      </c>
      <c r="J194" s="65">
        <v>39604</v>
      </c>
      <c r="K194" s="17"/>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row>
    <row r="195" spans="1:153" s="100" customFormat="1" ht="25.5" x14ac:dyDescent="0.2">
      <c r="A195" s="61" t="s">
        <v>523</v>
      </c>
      <c r="B195" s="17"/>
      <c r="C195" s="59">
        <v>176</v>
      </c>
      <c r="D195" s="62" t="s">
        <v>48</v>
      </c>
      <c r="E195" s="62" t="s">
        <v>524</v>
      </c>
      <c r="F195" s="62" t="s">
        <v>525</v>
      </c>
      <c r="G195" s="63">
        <v>1954</v>
      </c>
      <c r="H195" s="57">
        <v>0</v>
      </c>
      <c r="I195" s="57" t="s">
        <v>526</v>
      </c>
      <c r="J195" s="65">
        <v>39411</v>
      </c>
      <c r="K195" s="17"/>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row>
    <row r="196" spans="1:153" s="100" customFormat="1" ht="25.5" x14ac:dyDescent="0.2">
      <c r="A196" s="81" t="s">
        <v>523</v>
      </c>
      <c r="B196" s="82"/>
      <c r="C196" s="59">
        <v>177</v>
      </c>
      <c r="D196" s="62" t="s">
        <v>48</v>
      </c>
      <c r="E196" s="62" t="s">
        <v>527</v>
      </c>
      <c r="F196" s="62" t="s">
        <v>525</v>
      </c>
      <c r="G196" s="63">
        <v>1954</v>
      </c>
      <c r="H196" s="57">
        <v>0</v>
      </c>
      <c r="I196" s="57" t="s">
        <v>179</v>
      </c>
      <c r="J196" s="65">
        <v>39754</v>
      </c>
      <c r="K196" s="82"/>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c r="CI196" s="79"/>
      <c r="CJ196" s="79"/>
      <c r="CK196" s="79"/>
      <c r="CL196" s="79"/>
      <c r="CM196" s="79"/>
      <c r="CN196" s="79"/>
      <c r="CO196" s="79"/>
      <c r="CP196" s="79"/>
      <c r="CQ196" s="79"/>
      <c r="CR196" s="79"/>
      <c r="CS196" s="79"/>
      <c r="CT196" s="79"/>
      <c r="CU196" s="79"/>
      <c r="CV196" s="79"/>
      <c r="CW196" s="79"/>
      <c r="CX196" s="79"/>
      <c r="CY196" s="79"/>
      <c r="CZ196" s="79"/>
      <c r="DA196" s="79"/>
      <c r="DB196" s="79"/>
      <c r="DC196" s="79"/>
      <c r="DD196" s="79"/>
      <c r="DE196" s="79"/>
      <c r="DF196" s="79"/>
      <c r="DG196" s="79"/>
      <c r="DH196" s="79"/>
      <c r="DI196" s="79"/>
      <c r="DJ196" s="79"/>
      <c r="DK196" s="79"/>
      <c r="DL196" s="79"/>
      <c r="DM196" s="79"/>
      <c r="DN196" s="79"/>
      <c r="DO196" s="79"/>
      <c r="DP196" s="79"/>
      <c r="DQ196" s="79"/>
      <c r="DR196" s="79"/>
      <c r="DS196" s="79"/>
      <c r="DT196" s="79"/>
      <c r="DU196" s="79"/>
      <c r="DV196" s="79"/>
      <c r="DW196" s="79"/>
      <c r="DX196" s="79"/>
      <c r="DY196" s="79"/>
      <c r="DZ196" s="79"/>
      <c r="EA196" s="79"/>
      <c r="EB196" s="79"/>
      <c r="EC196" s="79"/>
      <c r="ED196" s="79"/>
      <c r="EE196" s="79"/>
      <c r="EF196" s="79"/>
      <c r="EG196" s="79"/>
      <c r="EH196" s="79"/>
      <c r="EI196" s="79"/>
      <c r="EJ196" s="79"/>
      <c r="EK196" s="79"/>
      <c r="EL196" s="79"/>
      <c r="EM196" s="79"/>
      <c r="EN196" s="79"/>
      <c r="EO196" s="79"/>
      <c r="EP196" s="79"/>
      <c r="EQ196" s="79"/>
      <c r="ER196" s="79"/>
      <c r="ES196" s="79"/>
      <c r="ET196" s="79"/>
      <c r="EU196" s="79"/>
      <c r="EV196" s="79"/>
      <c r="EW196" s="79"/>
    </row>
    <row r="197" spans="1:153" s="100" customFormat="1" ht="38.25" x14ac:dyDescent="0.2">
      <c r="A197" s="61"/>
      <c r="B197" s="17"/>
      <c r="C197" s="59">
        <v>178</v>
      </c>
      <c r="D197" s="62" t="s">
        <v>71</v>
      </c>
      <c r="E197" s="62" t="s">
        <v>528</v>
      </c>
      <c r="F197" s="62" t="s">
        <v>529</v>
      </c>
      <c r="G197" s="63">
        <v>1950</v>
      </c>
      <c r="H197" s="57">
        <v>30</v>
      </c>
      <c r="I197" s="57" t="s">
        <v>69</v>
      </c>
      <c r="J197" s="65">
        <v>39125</v>
      </c>
      <c r="K197" s="17"/>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row>
    <row r="198" spans="1:153" s="14" customFormat="1" ht="38.25" x14ac:dyDescent="0.2">
      <c r="A198" s="61" t="s">
        <v>1</v>
      </c>
      <c r="B198" s="17"/>
      <c r="C198" s="59">
        <v>179</v>
      </c>
      <c r="D198" s="62" t="s">
        <v>0</v>
      </c>
      <c r="E198" s="62" t="s">
        <v>530</v>
      </c>
      <c r="F198" s="62" t="s">
        <v>531</v>
      </c>
      <c r="G198" s="63">
        <v>1936</v>
      </c>
      <c r="H198" s="64">
        <v>25</v>
      </c>
      <c r="I198" s="57" t="s">
        <v>532</v>
      </c>
      <c r="J198" s="65">
        <v>39276</v>
      </c>
      <c r="K198" s="17"/>
    </row>
    <row r="199" spans="1:153" s="14" customFormat="1" ht="38.25" x14ac:dyDescent="0.2">
      <c r="A199" s="61"/>
      <c r="B199" s="17"/>
      <c r="C199" s="59">
        <v>180</v>
      </c>
      <c r="D199" s="62" t="s">
        <v>0</v>
      </c>
      <c r="E199" s="62" t="s">
        <v>530</v>
      </c>
      <c r="F199" s="62" t="s">
        <v>533</v>
      </c>
      <c r="G199" s="63">
        <v>1941</v>
      </c>
      <c r="H199" s="64">
        <f>135/150</f>
        <v>0.9</v>
      </c>
      <c r="I199" s="57" t="s">
        <v>172</v>
      </c>
      <c r="J199" s="65">
        <v>40389</v>
      </c>
      <c r="K199" s="17"/>
    </row>
    <row r="200" spans="1:153" s="14" customFormat="1" ht="38.25" x14ac:dyDescent="0.2">
      <c r="A200" s="61"/>
      <c r="B200" s="17"/>
      <c r="C200" s="59">
        <v>181</v>
      </c>
      <c r="D200" s="62" t="s">
        <v>0</v>
      </c>
      <c r="E200" s="62" t="s">
        <v>530</v>
      </c>
      <c r="F200" s="62" t="s">
        <v>534</v>
      </c>
      <c r="G200" s="63" t="s">
        <v>52</v>
      </c>
      <c r="H200" s="64">
        <f>135/150</f>
        <v>0.9</v>
      </c>
      <c r="I200" s="57" t="s">
        <v>172</v>
      </c>
      <c r="J200" s="65">
        <v>40389</v>
      </c>
      <c r="K200" s="17"/>
    </row>
    <row r="201" spans="1:153" s="14" customFormat="1" ht="25.5" x14ac:dyDescent="0.2">
      <c r="A201" s="57" t="s">
        <v>52</v>
      </c>
      <c r="B201" s="17"/>
      <c r="C201" s="59">
        <v>182</v>
      </c>
      <c r="D201" s="62" t="s">
        <v>85</v>
      </c>
      <c r="E201" s="62" t="s">
        <v>535</v>
      </c>
      <c r="F201" s="62" t="s">
        <v>536</v>
      </c>
      <c r="G201" s="63">
        <v>1897</v>
      </c>
      <c r="H201" s="64">
        <v>0</v>
      </c>
      <c r="I201" s="57" t="s">
        <v>151</v>
      </c>
      <c r="J201" s="65">
        <v>39727</v>
      </c>
      <c r="K201" s="17"/>
    </row>
    <row r="202" spans="1:153" s="14" customFormat="1" ht="38.25" x14ac:dyDescent="0.2">
      <c r="A202" s="61" t="s">
        <v>1</v>
      </c>
      <c r="B202" s="94"/>
      <c r="C202" s="59">
        <v>183</v>
      </c>
      <c r="D202" s="84" t="s">
        <v>48</v>
      </c>
      <c r="E202" s="62" t="s">
        <v>537</v>
      </c>
      <c r="F202" s="62" t="s">
        <v>538</v>
      </c>
      <c r="G202" s="115">
        <v>1917</v>
      </c>
      <c r="H202" s="64">
        <v>25</v>
      </c>
      <c r="I202" s="57" t="s">
        <v>353</v>
      </c>
      <c r="J202" s="65">
        <v>43142</v>
      </c>
      <c r="K202" s="17"/>
    </row>
    <row r="203" spans="1:153" s="14" customFormat="1" ht="38.25" x14ac:dyDescent="0.2">
      <c r="A203" s="61" t="s">
        <v>1</v>
      </c>
      <c r="B203" s="17"/>
      <c r="C203" s="59">
        <v>184</v>
      </c>
      <c r="D203" s="62" t="s">
        <v>539</v>
      </c>
      <c r="E203" s="62" t="s">
        <v>540</v>
      </c>
      <c r="F203" s="119" t="s">
        <v>541</v>
      </c>
      <c r="G203" s="63">
        <v>1940</v>
      </c>
      <c r="H203" s="64">
        <v>0</v>
      </c>
      <c r="I203" s="57" t="s">
        <v>542</v>
      </c>
      <c r="J203" s="65">
        <v>40079</v>
      </c>
      <c r="K203" s="17"/>
    </row>
    <row r="204" spans="1:153" s="14" customFormat="1" ht="38.25" x14ac:dyDescent="0.2">
      <c r="A204" s="61" t="s">
        <v>544</v>
      </c>
      <c r="B204" s="17"/>
      <c r="C204" s="59">
        <v>185</v>
      </c>
      <c r="D204" s="62" t="s">
        <v>71</v>
      </c>
      <c r="E204" s="62" t="s">
        <v>545</v>
      </c>
      <c r="F204" s="62" t="s">
        <v>546</v>
      </c>
      <c r="G204" s="63">
        <v>1917</v>
      </c>
      <c r="H204" s="64">
        <v>24</v>
      </c>
      <c r="I204" s="57" t="s">
        <v>547</v>
      </c>
      <c r="J204" s="65">
        <v>42289</v>
      </c>
      <c r="K204" s="17"/>
    </row>
    <row r="205" spans="1:153" s="14" customFormat="1" ht="38.25" x14ac:dyDescent="0.2">
      <c r="A205" s="61" t="s">
        <v>1</v>
      </c>
      <c r="B205" s="17"/>
      <c r="C205" s="59">
        <v>186</v>
      </c>
      <c r="D205" s="62" t="s">
        <v>71</v>
      </c>
      <c r="E205" s="62" t="s">
        <v>548</v>
      </c>
      <c r="F205" s="62" t="s">
        <v>549</v>
      </c>
      <c r="G205" s="63">
        <v>1918</v>
      </c>
      <c r="H205" s="57">
        <v>5</v>
      </c>
      <c r="I205" s="57" t="s">
        <v>36</v>
      </c>
      <c r="J205" s="65">
        <v>40379</v>
      </c>
      <c r="K205" s="17"/>
    </row>
    <row r="206" spans="1:153" s="14" customFormat="1" ht="51" x14ac:dyDescent="0.2">
      <c r="A206" s="61" t="s">
        <v>550</v>
      </c>
      <c r="B206" s="17"/>
      <c r="C206" s="59">
        <v>187</v>
      </c>
      <c r="D206" s="62" t="s">
        <v>85</v>
      </c>
      <c r="E206" s="62" t="s">
        <v>551</v>
      </c>
      <c r="F206" s="62" t="s">
        <v>552</v>
      </c>
      <c r="G206" s="63">
        <v>1921</v>
      </c>
      <c r="H206" s="64">
        <v>5</v>
      </c>
      <c r="I206" s="57" t="s">
        <v>156</v>
      </c>
      <c r="J206" s="65">
        <v>39382</v>
      </c>
      <c r="K206" s="17"/>
    </row>
    <row r="207" spans="1:153" s="14" customFormat="1" ht="51" x14ac:dyDescent="0.2">
      <c r="A207" s="61" t="s">
        <v>550</v>
      </c>
      <c r="B207" s="17"/>
      <c r="C207" s="59">
        <v>188</v>
      </c>
      <c r="D207" s="62" t="s">
        <v>85</v>
      </c>
      <c r="E207" s="62" t="s">
        <v>553</v>
      </c>
      <c r="F207" s="62" t="s">
        <v>554</v>
      </c>
      <c r="G207" s="63">
        <v>1923</v>
      </c>
      <c r="H207" s="64">
        <v>19</v>
      </c>
      <c r="I207" s="57" t="s">
        <v>555</v>
      </c>
      <c r="J207" s="65">
        <v>41559</v>
      </c>
      <c r="K207" s="17"/>
    </row>
    <row r="208" spans="1:153" s="14" customFormat="1" ht="25.5" x14ac:dyDescent="0.2">
      <c r="A208" s="61" t="s">
        <v>1</v>
      </c>
      <c r="B208" s="94"/>
      <c r="C208" s="59">
        <v>189</v>
      </c>
      <c r="D208" s="84" t="s">
        <v>556</v>
      </c>
      <c r="E208" s="62" t="s">
        <v>557</v>
      </c>
      <c r="F208" s="62" t="s">
        <v>558</v>
      </c>
      <c r="G208" s="63">
        <v>1936</v>
      </c>
      <c r="H208" s="91">
        <v>55</v>
      </c>
      <c r="I208" s="57" t="s">
        <v>232</v>
      </c>
      <c r="J208" s="65">
        <v>43141</v>
      </c>
      <c r="K208" s="17"/>
    </row>
    <row r="209" spans="1:153" s="14" customFormat="1" ht="51" x14ac:dyDescent="0.2">
      <c r="A209" s="61"/>
      <c r="B209" s="68"/>
      <c r="C209" s="59">
        <v>190</v>
      </c>
      <c r="D209" s="62" t="s">
        <v>116</v>
      </c>
      <c r="E209" s="62" t="s">
        <v>560</v>
      </c>
      <c r="F209" s="62" t="s">
        <v>561</v>
      </c>
      <c r="G209" s="63">
        <v>1913</v>
      </c>
      <c r="H209" s="64">
        <v>120</v>
      </c>
      <c r="I209" s="57" t="s">
        <v>96</v>
      </c>
      <c r="J209" s="65">
        <v>42288</v>
      </c>
      <c r="K209" s="17"/>
    </row>
    <row r="210" spans="1:153" s="76" customFormat="1" ht="25.5" x14ac:dyDescent="0.2">
      <c r="A210" s="61" t="s">
        <v>1</v>
      </c>
      <c r="B210" s="120"/>
      <c r="C210" s="59">
        <v>191</v>
      </c>
      <c r="D210" s="62" t="s">
        <v>48</v>
      </c>
      <c r="E210" s="62" t="s">
        <v>562</v>
      </c>
      <c r="F210" s="62" t="s">
        <v>563</v>
      </c>
      <c r="G210" s="57">
        <v>1940</v>
      </c>
      <c r="H210" s="63">
        <v>7</v>
      </c>
      <c r="I210" s="57" t="s">
        <v>564</v>
      </c>
      <c r="J210" s="65">
        <v>41337</v>
      </c>
      <c r="K210" s="77"/>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row>
    <row r="211" spans="1:153" s="76" customFormat="1" ht="38.25" x14ac:dyDescent="0.2">
      <c r="A211" s="61"/>
      <c r="B211" s="17"/>
      <c r="C211" s="59">
        <v>192</v>
      </c>
      <c r="D211" s="62" t="s">
        <v>48</v>
      </c>
      <c r="E211" s="62" t="s">
        <v>566</v>
      </c>
      <c r="F211" s="62" t="s">
        <v>567</v>
      </c>
      <c r="G211" s="63">
        <v>1956</v>
      </c>
      <c r="H211" s="64">
        <v>0</v>
      </c>
      <c r="I211" s="57" t="s">
        <v>74</v>
      </c>
      <c r="J211" s="65">
        <v>39556</v>
      </c>
      <c r="K211" s="17"/>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c r="EW211" s="14"/>
    </row>
    <row r="212" spans="1:153" s="14" customFormat="1" ht="38.25" x14ac:dyDescent="0.2">
      <c r="A212" s="61" t="s">
        <v>568</v>
      </c>
      <c r="B212" s="17"/>
      <c r="C212" s="59">
        <v>193</v>
      </c>
      <c r="D212" s="62" t="s">
        <v>85</v>
      </c>
      <c r="E212" s="62" t="s">
        <v>569</v>
      </c>
      <c r="F212" s="62" t="s">
        <v>570</v>
      </c>
      <c r="G212" s="63" t="s">
        <v>77</v>
      </c>
      <c r="H212" s="64">
        <v>0</v>
      </c>
      <c r="I212" s="57" t="s">
        <v>74</v>
      </c>
      <c r="J212" s="65">
        <v>39487</v>
      </c>
      <c r="K212" s="17"/>
    </row>
    <row r="213" spans="1:153" s="14" customFormat="1" ht="51" x14ac:dyDescent="0.2">
      <c r="A213" s="61"/>
      <c r="B213" s="120"/>
      <c r="C213" s="59">
        <v>194</v>
      </c>
      <c r="D213" s="62" t="s">
        <v>48</v>
      </c>
      <c r="E213" s="62" t="s">
        <v>571</v>
      </c>
      <c r="F213" s="62" t="s">
        <v>572</v>
      </c>
      <c r="G213" s="57">
        <v>1895</v>
      </c>
      <c r="H213" s="63">
        <v>0</v>
      </c>
      <c r="I213" s="57" t="s">
        <v>141</v>
      </c>
      <c r="J213" s="65">
        <v>41121</v>
      </c>
      <c r="K213" s="17"/>
    </row>
    <row r="214" spans="1:153" s="14" customFormat="1" ht="25.5" x14ac:dyDescent="0.2">
      <c r="A214" s="61"/>
      <c r="B214" s="17"/>
      <c r="C214" s="59">
        <v>195</v>
      </c>
      <c r="D214" s="62" t="s">
        <v>48</v>
      </c>
      <c r="E214" s="62" t="s">
        <v>573</v>
      </c>
      <c r="F214" s="62" t="s">
        <v>574</v>
      </c>
      <c r="G214" s="63">
        <v>1921</v>
      </c>
      <c r="H214" s="64">
        <v>0</v>
      </c>
      <c r="I214" s="57" t="s">
        <v>74</v>
      </c>
      <c r="J214" s="65">
        <v>39556</v>
      </c>
      <c r="K214" s="17"/>
    </row>
    <row r="215" spans="1:153" s="14" customFormat="1" ht="25.5" x14ac:dyDescent="0.2">
      <c r="A215" s="61" t="s">
        <v>575</v>
      </c>
      <c r="B215" s="17"/>
      <c r="C215" s="59">
        <v>196</v>
      </c>
      <c r="D215" s="62" t="s">
        <v>85</v>
      </c>
      <c r="E215" s="62" t="s">
        <v>576</v>
      </c>
      <c r="F215" s="85" t="s">
        <v>577</v>
      </c>
      <c r="G215" s="63">
        <v>1915</v>
      </c>
      <c r="H215" s="64">
        <v>7.25</v>
      </c>
      <c r="I215" s="57" t="s">
        <v>520</v>
      </c>
      <c r="J215" s="65">
        <v>39885</v>
      </c>
      <c r="K215" s="17"/>
    </row>
    <row r="216" spans="1:153" s="14" customFormat="1" ht="25.5" x14ac:dyDescent="0.2">
      <c r="A216" s="61" t="s">
        <v>1</v>
      </c>
      <c r="B216" s="120"/>
      <c r="C216" s="59">
        <v>197</v>
      </c>
      <c r="D216" s="62" t="s">
        <v>0</v>
      </c>
      <c r="E216" s="62" t="s">
        <v>578</v>
      </c>
      <c r="F216" s="62" t="s">
        <v>579</v>
      </c>
      <c r="G216" s="57">
        <v>1912</v>
      </c>
      <c r="H216" s="63">
        <v>50</v>
      </c>
      <c r="I216" s="57" t="s">
        <v>172</v>
      </c>
      <c r="J216" s="65">
        <v>42190</v>
      </c>
      <c r="K216" s="17"/>
    </row>
    <row r="217" spans="1:153" s="14" customFormat="1" ht="38.25" x14ac:dyDescent="0.2">
      <c r="A217" s="61" t="s">
        <v>1</v>
      </c>
      <c r="B217" s="121"/>
      <c r="C217" s="59">
        <v>198</v>
      </c>
      <c r="D217" s="62" t="s">
        <v>85</v>
      </c>
      <c r="E217" s="62" t="s">
        <v>581</v>
      </c>
      <c r="F217" s="85" t="s">
        <v>582</v>
      </c>
      <c r="G217" s="63">
        <v>1957</v>
      </c>
      <c r="H217" s="64">
        <v>24</v>
      </c>
      <c r="I217" s="57" t="s">
        <v>583</v>
      </c>
      <c r="J217" s="65">
        <v>42279</v>
      </c>
      <c r="K217" s="17"/>
    </row>
    <row r="218" spans="1:153" s="14" customFormat="1" ht="63.75" x14ac:dyDescent="0.2">
      <c r="A218" s="61" t="s">
        <v>1</v>
      </c>
      <c r="B218" s="120"/>
      <c r="C218" s="59">
        <v>199</v>
      </c>
      <c r="D218" s="84" t="s">
        <v>85</v>
      </c>
      <c r="E218" s="62" t="s">
        <v>585</v>
      </c>
      <c r="F218" s="62" t="s">
        <v>586</v>
      </c>
      <c r="G218" s="57">
        <v>1889</v>
      </c>
      <c r="H218" s="63">
        <v>0</v>
      </c>
      <c r="I218" s="57" t="s">
        <v>84</v>
      </c>
      <c r="J218" s="65">
        <v>42584</v>
      </c>
      <c r="K218" s="17"/>
    </row>
    <row r="219" spans="1:153" s="14" customFormat="1" ht="38.25" x14ac:dyDescent="0.2">
      <c r="A219" s="61" t="s">
        <v>1</v>
      </c>
      <c r="B219" s="94"/>
      <c r="C219" s="59">
        <v>200</v>
      </c>
      <c r="D219" s="84" t="s">
        <v>53</v>
      </c>
      <c r="E219" s="62" t="s">
        <v>587</v>
      </c>
      <c r="F219" s="62" t="s">
        <v>588</v>
      </c>
      <c r="G219" s="57">
        <v>1979</v>
      </c>
      <c r="H219" s="63">
        <v>40</v>
      </c>
      <c r="I219" s="57" t="s">
        <v>232</v>
      </c>
      <c r="J219" s="65">
        <v>43142</v>
      </c>
      <c r="K219" s="17"/>
    </row>
    <row r="220" spans="1:153" s="14" customFormat="1" ht="38.25" x14ac:dyDescent="0.2">
      <c r="A220" s="61" t="s">
        <v>1</v>
      </c>
      <c r="B220" s="94"/>
      <c r="C220" s="59">
        <v>201</v>
      </c>
      <c r="D220" s="84" t="s">
        <v>53</v>
      </c>
      <c r="E220" s="62" t="s">
        <v>589</v>
      </c>
      <c r="F220" s="62" t="s">
        <v>590</v>
      </c>
      <c r="G220" s="57">
        <v>1982</v>
      </c>
      <c r="H220" s="63">
        <v>40</v>
      </c>
      <c r="I220" s="57" t="s">
        <v>232</v>
      </c>
      <c r="J220" s="65">
        <v>43142</v>
      </c>
      <c r="K220" s="17"/>
    </row>
    <row r="221" spans="1:153" s="14" customFormat="1" ht="63.75" x14ac:dyDescent="0.2">
      <c r="A221" s="61" t="s">
        <v>591</v>
      </c>
      <c r="B221" s="94"/>
      <c r="C221" s="59">
        <v>202</v>
      </c>
      <c r="D221" s="84" t="s">
        <v>53</v>
      </c>
      <c r="E221" s="62" t="s">
        <v>592</v>
      </c>
      <c r="F221" s="62" t="s">
        <v>593</v>
      </c>
      <c r="G221" s="57">
        <v>1986</v>
      </c>
      <c r="H221" s="63">
        <v>40</v>
      </c>
      <c r="I221" s="57" t="s">
        <v>232</v>
      </c>
      <c r="J221" s="65">
        <v>43142</v>
      </c>
      <c r="K221" s="17"/>
    </row>
    <row r="222" spans="1:153" s="14" customFormat="1" ht="38.25" x14ac:dyDescent="0.2">
      <c r="A222" s="61"/>
      <c r="B222" s="122"/>
      <c r="C222" s="59">
        <v>203</v>
      </c>
      <c r="D222" s="62" t="s">
        <v>63</v>
      </c>
      <c r="E222" s="62" t="s">
        <v>594</v>
      </c>
      <c r="F222" s="62" t="s">
        <v>595</v>
      </c>
      <c r="G222" s="64">
        <v>1858</v>
      </c>
      <c r="H222" s="64">
        <v>100</v>
      </c>
      <c r="I222" s="57" t="s">
        <v>596</v>
      </c>
      <c r="J222" s="65">
        <v>42288</v>
      </c>
      <c r="K222" s="77"/>
    </row>
    <row r="223" spans="1:153" s="14" customFormat="1" ht="38.25" x14ac:dyDescent="0.2">
      <c r="A223" s="61"/>
      <c r="B223" s="17"/>
      <c r="C223" s="59">
        <v>204</v>
      </c>
      <c r="D223" s="62" t="s">
        <v>63</v>
      </c>
      <c r="E223" s="62" t="s">
        <v>597</v>
      </c>
      <c r="F223" s="62" t="s">
        <v>595</v>
      </c>
      <c r="G223" s="57">
        <v>1880</v>
      </c>
      <c r="H223" s="64">
        <v>300</v>
      </c>
      <c r="I223" s="57" t="s">
        <v>598</v>
      </c>
      <c r="J223" s="65">
        <v>41826</v>
      </c>
      <c r="K223" s="17"/>
    </row>
    <row r="224" spans="1:153" s="14" customFormat="1" ht="63.75" x14ac:dyDescent="0.2">
      <c r="A224" s="61" t="s">
        <v>1</v>
      </c>
      <c r="B224" s="123"/>
      <c r="C224" s="59">
        <v>205</v>
      </c>
      <c r="D224" s="84" t="s">
        <v>85</v>
      </c>
      <c r="E224" s="62" t="s">
        <v>599</v>
      </c>
      <c r="F224" s="62" t="s">
        <v>600</v>
      </c>
      <c r="G224" s="57">
        <v>1816</v>
      </c>
      <c r="H224" s="64">
        <v>90</v>
      </c>
      <c r="I224" s="57" t="s">
        <v>601</v>
      </c>
      <c r="J224" s="65">
        <v>43141</v>
      </c>
      <c r="K224" s="17"/>
    </row>
    <row r="225" spans="1:153" s="79" customFormat="1" ht="38.25" x14ac:dyDescent="0.2">
      <c r="A225" s="61"/>
      <c r="B225" s="17"/>
      <c r="C225" s="59">
        <v>206</v>
      </c>
      <c r="D225" s="62" t="s">
        <v>602</v>
      </c>
      <c r="E225" s="62" t="s">
        <v>543</v>
      </c>
      <c r="F225" s="62" t="s">
        <v>603</v>
      </c>
      <c r="G225" s="63">
        <v>1964</v>
      </c>
      <c r="H225" s="57">
        <v>0</v>
      </c>
      <c r="I225" s="57" t="s">
        <v>296</v>
      </c>
      <c r="J225" s="65">
        <v>40464</v>
      </c>
      <c r="K225" s="17"/>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c r="EL225" s="14"/>
      <c r="EM225" s="14"/>
      <c r="EN225" s="14"/>
      <c r="EO225" s="14"/>
      <c r="EP225" s="14"/>
      <c r="EQ225" s="14"/>
      <c r="ER225" s="14"/>
      <c r="ES225" s="14"/>
      <c r="ET225" s="14"/>
      <c r="EU225" s="14"/>
      <c r="EV225" s="14"/>
      <c r="EW225" s="14"/>
    </row>
    <row r="226" spans="1:153" s="14" customFormat="1" ht="51" x14ac:dyDescent="0.2">
      <c r="A226" s="61" t="s">
        <v>1</v>
      </c>
      <c r="B226" s="121"/>
      <c r="C226" s="59">
        <v>207</v>
      </c>
      <c r="D226" s="62" t="s">
        <v>85</v>
      </c>
      <c r="E226" s="62" t="s">
        <v>604</v>
      </c>
      <c r="F226" s="62" t="s">
        <v>605</v>
      </c>
      <c r="G226" s="57">
        <v>1987</v>
      </c>
      <c r="H226" s="63">
        <v>60</v>
      </c>
      <c r="I226" s="57" t="s">
        <v>606</v>
      </c>
      <c r="J226" s="65">
        <v>42288</v>
      </c>
      <c r="K226" s="17"/>
    </row>
    <row r="227" spans="1:153" s="14" customFormat="1" ht="51" x14ac:dyDescent="0.2">
      <c r="A227" s="61"/>
      <c r="B227" s="17"/>
      <c r="C227" s="59">
        <v>208</v>
      </c>
      <c r="D227" s="84" t="s">
        <v>607</v>
      </c>
      <c r="E227" s="62" t="s">
        <v>608</v>
      </c>
      <c r="F227" s="62" t="s">
        <v>609</v>
      </c>
      <c r="G227" s="63">
        <v>1869</v>
      </c>
      <c r="H227" s="64">
        <v>0</v>
      </c>
      <c r="I227" s="57" t="s">
        <v>84</v>
      </c>
      <c r="J227" s="65">
        <v>42430</v>
      </c>
      <c r="K227" s="17"/>
    </row>
    <row r="228" spans="1:153" s="79" customFormat="1" ht="38.25" x14ac:dyDescent="0.2">
      <c r="A228" s="57" t="s">
        <v>46</v>
      </c>
      <c r="B228" s="77"/>
      <c r="C228" s="59">
        <v>209</v>
      </c>
      <c r="D228" s="62" t="s">
        <v>610</v>
      </c>
      <c r="E228" s="62" t="s">
        <v>611</v>
      </c>
      <c r="F228" s="62" t="s">
        <v>612</v>
      </c>
      <c r="G228" s="63">
        <v>1984</v>
      </c>
      <c r="H228" s="64">
        <v>15</v>
      </c>
      <c r="I228" s="57" t="s">
        <v>69</v>
      </c>
      <c r="J228" s="87">
        <v>38825</v>
      </c>
      <c r="K228" s="77"/>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4"/>
      <c r="ER228" s="14"/>
      <c r="ES228" s="14"/>
      <c r="ET228" s="14"/>
      <c r="EU228" s="14"/>
      <c r="EV228" s="14"/>
      <c r="EW228" s="14"/>
    </row>
    <row r="229" spans="1:153" s="14" customFormat="1" ht="25.5" x14ac:dyDescent="0.2">
      <c r="A229" s="61"/>
      <c r="B229" s="17"/>
      <c r="C229" s="59">
        <v>210</v>
      </c>
      <c r="D229" s="62" t="s">
        <v>613</v>
      </c>
      <c r="E229" s="62" t="s">
        <v>614</v>
      </c>
      <c r="F229" s="62" t="s">
        <v>615</v>
      </c>
      <c r="G229" s="63">
        <v>1972</v>
      </c>
      <c r="H229" s="63">
        <v>0</v>
      </c>
      <c r="I229" s="57" t="s">
        <v>616</v>
      </c>
      <c r="J229" s="65">
        <v>43157</v>
      </c>
      <c r="K229" s="17"/>
    </row>
    <row r="230" spans="1:153" s="14" customFormat="1" ht="38.25" x14ac:dyDescent="0.2">
      <c r="A230" s="61" t="s">
        <v>1</v>
      </c>
      <c r="B230" s="120"/>
      <c r="C230" s="59">
        <v>211</v>
      </c>
      <c r="D230" s="62" t="s">
        <v>198</v>
      </c>
      <c r="E230" s="62" t="s">
        <v>617</v>
      </c>
      <c r="F230" s="62" t="s">
        <v>618</v>
      </c>
      <c r="G230" s="63">
        <v>1978</v>
      </c>
      <c r="H230" s="64">
        <v>25</v>
      </c>
      <c r="I230" s="57" t="s">
        <v>69</v>
      </c>
      <c r="J230" s="65">
        <v>38825</v>
      </c>
      <c r="K230" s="17"/>
    </row>
    <row r="231" spans="1:153" s="14" customFormat="1" ht="38.25" x14ac:dyDescent="0.2">
      <c r="A231" s="61" t="s">
        <v>1</v>
      </c>
      <c r="B231" s="124"/>
      <c r="C231" s="59">
        <v>212</v>
      </c>
      <c r="D231" s="62" t="s">
        <v>85</v>
      </c>
      <c r="E231" s="62" t="s">
        <v>619</v>
      </c>
      <c r="F231" s="62" t="s">
        <v>620</v>
      </c>
      <c r="G231" s="57">
        <v>1892</v>
      </c>
      <c r="H231" s="64">
        <v>60</v>
      </c>
      <c r="I231" s="57" t="s">
        <v>621</v>
      </c>
      <c r="J231" s="65">
        <v>42289</v>
      </c>
      <c r="K231" s="77"/>
    </row>
    <row r="232" spans="1:153" s="14" customFormat="1" ht="38.25" x14ac:dyDescent="0.2">
      <c r="A232" s="61" t="s">
        <v>1</v>
      </c>
      <c r="B232" s="123"/>
      <c r="C232" s="59">
        <v>213</v>
      </c>
      <c r="D232" s="84" t="s">
        <v>85</v>
      </c>
      <c r="E232" s="62" t="s">
        <v>622</v>
      </c>
      <c r="F232" s="62" t="s">
        <v>623</v>
      </c>
      <c r="G232" s="63">
        <v>1959</v>
      </c>
      <c r="H232" s="64">
        <v>145</v>
      </c>
      <c r="I232" s="57" t="s">
        <v>624</v>
      </c>
      <c r="J232" s="65">
        <v>43142</v>
      </c>
      <c r="K232" s="17"/>
    </row>
    <row r="233" spans="1:153" s="100" customFormat="1" ht="25.5" x14ac:dyDescent="0.2">
      <c r="A233" s="61"/>
      <c r="B233" s="124"/>
      <c r="C233" s="59">
        <v>214</v>
      </c>
      <c r="D233" s="84" t="s">
        <v>48</v>
      </c>
      <c r="E233" s="85" t="s">
        <v>625</v>
      </c>
      <c r="F233" s="62" t="s">
        <v>626</v>
      </c>
      <c r="G233" s="57">
        <v>1944</v>
      </c>
      <c r="H233" s="64">
        <v>0</v>
      </c>
      <c r="I233" s="57" t="s">
        <v>349</v>
      </c>
      <c r="J233" s="65">
        <v>42394</v>
      </c>
      <c r="K233" s="77"/>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c r="EW233" s="14"/>
    </row>
    <row r="234" spans="1:153" s="14" customFormat="1" ht="38.25" x14ac:dyDescent="0.2">
      <c r="A234" s="61" t="s">
        <v>1</v>
      </c>
      <c r="B234" s="17"/>
      <c r="C234" s="59">
        <v>215</v>
      </c>
      <c r="D234" s="62" t="s">
        <v>627</v>
      </c>
      <c r="E234" s="62" t="s">
        <v>628</v>
      </c>
      <c r="F234" s="62" t="s">
        <v>629</v>
      </c>
      <c r="G234" s="63" t="s">
        <v>630</v>
      </c>
      <c r="H234" s="64">
        <v>277</v>
      </c>
      <c r="I234" s="57" t="s">
        <v>631</v>
      </c>
      <c r="J234" s="65">
        <v>41836</v>
      </c>
      <c r="K234" s="17"/>
    </row>
    <row r="235" spans="1:153" s="14" customFormat="1" ht="38.25" x14ac:dyDescent="0.2">
      <c r="A235" s="61" t="s">
        <v>1</v>
      </c>
      <c r="B235" s="17"/>
      <c r="C235" s="59">
        <v>216</v>
      </c>
      <c r="D235" s="62" t="s">
        <v>116</v>
      </c>
      <c r="E235" s="62" t="s">
        <v>632</v>
      </c>
      <c r="F235" s="62" t="s">
        <v>633</v>
      </c>
      <c r="G235" s="57">
        <v>1972</v>
      </c>
      <c r="H235" s="63">
        <v>60</v>
      </c>
      <c r="I235" s="57" t="s">
        <v>634</v>
      </c>
      <c r="J235" s="65">
        <v>41836</v>
      </c>
      <c r="K235" s="17"/>
    </row>
    <row r="236" spans="1:153" s="14" customFormat="1" ht="38.25" x14ac:dyDescent="0.2">
      <c r="A236" s="61" t="s">
        <v>1</v>
      </c>
      <c r="B236" s="17"/>
      <c r="C236" s="59">
        <v>217</v>
      </c>
      <c r="D236" s="62" t="s">
        <v>116</v>
      </c>
      <c r="E236" s="62" t="s">
        <v>635</v>
      </c>
      <c r="F236" s="62" t="s">
        <v>636</v>
      </c>
      <c r="G236" s="57">
        <v>1974</v>
      </c>
      <c r="H236" s="63">
        <v>60</v>
      </c>
      <c r="I236" s="57" t="s">
        <v>634</v>
      </c>
      <c r="J236" s="65">
        <v>41836</v>
      </c>
      <c r="K236" s="17"/>
    </row>
    <row r="237" spans="1:153" s="100" customFormat="1" ht="63.75" x14ac:dyDescent="0.2">
      <c r="A237" s="109" t="s">
        <v>1</v>
      </c>
      <c r="B237" s="125"/>
      <c r="C237" s="59">
        <v>218</v>
      </c>
      <c r="D237" s="110" t="s">
        <v>0</v>
      </c>
      <c r="E237" s="110" t="s">
        <v>637</v>
      </c>
      <c r="F237" s="110" t="s">
        <v>638</v>
      </c>
      <c r="G237" s="112">
        <v>1972</v>
      </c>
      <c r="H237" s="113" t="s">
        <v>284</v>
      </c>
      <c r="I237" s="60" t="s">
        <v>285</v>
      </c>
      <c r="J237" s="114">
        <v>39289</v>
      </c>
      <c r="K237" s="12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76"/>
      <c r="BE237" s="76"/>
      <c r="BF237" s="76"/>
      <c r="BG237" s="76"/>
      <c r="BH237" s="76"/>
      <c r="BI237" s="76"/>
      <c r="BJ237" s="76"/>
      <c r="BK237" s="76"/>
      <c r="BL237" s="76"/>
      <c r="BM237" s="76"/>
      <c r="BN237" s="76"/>
      <c r="BO237" s="76"/>
      <c r="BP237" s="76"/>
      <c r="BQ237" s="76"/>
      <c r="BR237" s="76"/>
      <c r="BS237" s="76"/>
      <c r="BT237" s="76"/>
      <c r="BU237" s="76"/>
      <c r="BV237" s="76"/>
      <c r="BW237" s="76"/>
      <c r="BX237" s="76"/>
      <c r="BY237" s="76"/>
      <c r="BZ237" s="76"/>
      <c r="CA237" s="76"/>
      <c r="CB237" s="76"/>
      <c r="CC237" s="76"/>
      <c r="CD237" s="76"/>
      <c r="CE237" s="76"/>
      <c r="CF237" s="76"/>
      <c r="CG237" s="76"/>
      <c r="CH237" s="76"/>
      <c r="CI237" s="76"/>
      <c r="CJ237" s="76"/>
      <c r="CK237" s="76"/>
      <c r="CL237" s="76"/>
      <c r="CM237" s="76"/>
      <c r="CN237" s="76"/>
      <c r="CO237" s="76"/>
      <c r="CP237" s="76"/>
      <c r="CQ237" s="76"/>
      <c r="CR237" s="76"/>
      <c r="CS237" s="76"/>
      <c r="CT237" s="76"/>
      <c r="CU237" s="76"/>
      <c r="CV237" s="76"/>
      <c r="CW237" s="76"/>
      <c r="CX237" s="76"/>
      <c r="CY237" s="76"/>
      <c r="CZ237" s="76"/>
      <c r="DA237" s="76"/>
      <c r="DB237" s="76"/>
      <c r="DC237" s="76"/>
      <c r="DD237" s="76"/>
      <c r="DE237" s="76"/>
      <c r="DF237" s="76"/>
      <c r="DG237" s="76"/>
      <c r="DH237" s="76"/>
      <c r="DI237" s="76"/>
      <c r="DJ237" s="76"/>
      <c r="DK237" s="76"/>
      <c r="DL237" s="76"/>
      <c r="DM237" s="76"/>
      <c r="DN237" s="76"/>
      <c r="DO237" s="76"/>
      <c r="DP237" s="76"/>
      <c r="DQ237" s="76"/>
      <c r="DR237" s="76"/>
      <c r="DS237" s="76"/>
      <c r="DT237" s="76"/>
      <c r="DU237" s="76"/>
      <c r="DV237" s="76"/>
      <c r="DW237" s="76"/>
      <c r="DX237" s="76"/>
      <c r="DY237" s="76"/>
      <c r="DZ237" s="76"/>
      <c r="EA237" s="76"/>
      <c r="EB237" s="76"/>
      <c r="EC237" s="76"/>
      <c r="ED237" s="76"/>
      <c r="EE237" s="76"/>
      <c r="EF237" s="76"/>
      <c r="EG237" s="76"/>
      <c r="EH237" s="76"/>
      <c r="EI237" s="76"/>
      <c r="EJ237" s="76"/>
      <c r="EK237" s="76"/>
      <c r="EL237" s="76"/>
      <c r="EM237" s="76"/>
      <c r="EN237" s="76"/>
      <c r="EO237" s="76"/>
      <c r="EP237" s="76"/>
      <c r="EQ237" s="76"/>
      <c r="ER237" s="76"/>
      <c r="ES237" s="76"/>
      <c r="ET237" s="76"/>
      <c r="EU237" s="76"/>
      <c r="EV237" s="76"/>
      <c r="EW237" s="76"/>
    </row>
    <row r="238" spans="1:153" s="14" customFormat="1" ht="51" x14ac:dyDescent="0.2">
      <c r="A238" s="61" t="s">
        <v>1</v>
      </c>
      <c r="B238" s="17"/>
      <c r="C238" s="59">
        <v>219</v>
      </c>
      <c r="D238" s="62" t="s">
        <v>0</v>
      </c>
      <c r="E238" s="62" t="s">
        <v>639</v>
      </c>
      <c r="F238" s="62" t="s">
        <v>640</v>
      </c>
      <c r="G238" s="63">
        <v>1974</v>
      </c>
      <c r="H238" s="64">
        <v>3</v>
      </c>
      <c r="I238" s="57" t="s">
        <v>69</v>
      </c>
      <c r="J238" s="65">
        <v>38825</v>
      </c>
      <c r="K238" s="17"/>
    </row>
    <row r="239" spans="1:153" s="14" customFormat="1" ht="25.5" x14ac:dyDescent="0.2">
      <c r="A239" s="61" t="s">
        <v>1</v>
      </c>
      <c r="B239" s="17"/>
      <c r="C239" s="59">
        <v>220</v>
      </c>
      <c r="D239" s="62" t="s">
        <v>0</v>
      </c>
      <c r="E239" s="62" t="s">
        <v>642</v>
      </c>
      <c r="F239" s="62" t="s">
        <v>643</v>
      </c>
      <c r="G239" s="63">
        <v>1979</v>
      </c>
      <c r="H239" s="64">
        <v>3</v>
      </c>
      <c r="I239" s="57" t="s">
        <v>69</v>
      </c>
      <c r="J239" s="65">
        <v>38825</v>
      </c>
      <c r="K239" s="17"/>
    </row>
    <row r="240" spans="1:153" s="14" customFormat="1" ht="25.5" x14ac:dyDescent="0.2">
      <c r="A240" s="109"/>
      <c r="B240" s="126"/>
      <c r="C240" s="59">
        <v>221</v>
      </c>
      <c r="D240" s="110" t="s">
        <v>78</v>
      </c>
      <c r="E240" s="110" t="s">
        <v>641</v>
      </c>
      <c r="F240" s="110" t="s">
        <v>644</v>
      </c>
      <c r="G240" s="112">
        <v>1976</v>
      </c>
      <c r="H240" s="113" t="s">
        <v>284</v>
      </c>
      <c r="I240" s="60" t="s">
        <v>285</v>
      </c>
      <c r="J240" s="114">
        <v>39289</v>
      </c>
      <c r="K240" s="12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c r="BE240" s="76"/>
      <c r="BF240" s="76"/>
      <c r="BG240" s="76"/>
      <c r="BH240" s="76"/>
      <c r="BI240" s="76"/>
      <c r="BJ240" s="76"/>
      <c r="BK240" s="76"/>
      <c r="BL240" s="76"/>
      <c r="BM240" s="76"/>
      <c r="BN240" s="76"/>
      <c r="BO240" s="76"/>
      <c r="BP240" s="76"/>
      <c r="BQ240" s="76"/>
      <c r="BR240" s="76"/>
      <c r="BS240" s="76"/>
      <c r="BT240" s="76"/>
      <c r="BU240" s="76"/>
      <c r="BV240" s="76"/>
      <c r="BW240" s="76"/>
      <c r="BX240" s="76"/>
      <c r="BY240" s="76"/>
      <c r="BZ240" s="76"/>
      <c r="CA240" s="76"/>
      <c r="CB240" s="76"/>
      <c r="CC240" s="76"/>
      <c r="CD240" s="76"/>
      <c r="CE240" s="76"/>
      <c r="CF240" s="76"/>
      <c r="CG240" s="76"/>
      <c r="CH240" s="76"/>
      <c r="CI240" s="76"/>
      <c r="CJ240" s="76"/>
      <c r="CK240" s="76"/>
      <c r="CL240" s="76"/>
      <c r="CM240" s="76"/>
      <c r="CN240" s="76"/>
      <c r="CO240" s="76"/>
      <c r="CP240" s="76"/>
      <c r="CQ240" s="76"/>
      <c r="CR240" s="76"/>
      <c r="CS240" s="76"/>
      <c r="CT240" s="76"/>
      <c r="CU240" s="76"/>
      <c r="CV240" s="76"/>
      <c r="CW240" s="76"/>
      <c r="CX240" s="76"/>
      <c r="CY240" s="76"/>
      <c r="CZ240" s="76"/>
      <c r="DA240" s="76"/>
      <c r="DB240" s="76"/>
      <c r="DC240" s="76"/>
      <c r="DD240" s="76"/>
      <c r="DE240" s="76"/>
      <c r="DF240" s="76"/>
      <c r="DG240" s="76"/>
      <c r="DH240" s="76"/>
      <c r="DI240" s="76"/>
      <c r="DJ240" s="76"/>
      <c r="DK240" s="76"/>
      <c r="DL240" s="76"/>
      <c r="DM240" s="76"/>
      <c r="DN240" s="76"/>
      <c r="DO240" s="76"/>
      <c r="DP240" s="76"/>
      <c r="DQ240" s="76"/>
      <c r="DR240" s="76"/>
      <c r="DS240" s="76"/>
      <c r="DT240" s="76"/>
      <c r="DU240" s="76"/>
      <c r="DV240" s="76"/>
      <c r="DW240" s="76"/>
      <c r="DX240" s="76"/>
      <c r="DY240" s="76"/>
      <c r="DZ240" s="76"/>
      <c r="EA240" s="76"/>
      <c r="EB240" s="76"/>
      <c r="EC240" s="76"/>
      <c r="ED240" s="76"/>
      <c r="EE240" s="76"/>
      <c r="EF240" s="76"/>
      <c r="EG240" s="76"/>
      <c r="EH240" s="76"/>
      <c r="EI240" s="76"/>
      <c r="EJ240" s="76"/>
      <c r="EK240" s="76"/>
      <c r="EL240" s="76"/>
      <c r="EM240" s="76"/>
      <c r="EN240" s="76"/>
      <c r="EO240" s="76"/>
      <c r="EP240" s="76"/>
      <c r="EQ240" s="76"/>
      <c r="ER240" s="76"/>
      <c r="ES240" s="76"/>
      <c r="ET240" s="76"/>
      <c r="EU240" s="76"/>
      <c r="EV240" s="76"/>
      <c r="EW240" s="76"/>
    </row>
    <row r="241" spans="1:11" s="14" customFormat="1" ht="38.25" x14ac:dyDescent="0.2">
      <c r="A241" s="61" t="s">
        <v>1</v>
      </c>
      <c r="B241" s="126"/>
      <c r="C241" s="59">
        <v>222</v>
      </c>
      <c r="D241" s="62" t="s">
        <v>116</v>
      </c>
      <c r="E241" s="62" t="s">
        <v>645</v>
      </c>
      <c r="F241" s="62" t="s">
        <v>646</v>
      </c>
      <c r="G241" s="115">
        <v>1906</v>
      </c>
      <c r="H241" s="57">
        <v>0</v>
      </c>
      <c r="I241" s="57" t="s">
        <v>647</v>
      </c>
      <c r="J241" s="65">
        <v>40034</v>
      </c>
      <c r="K241" s="17"/>
    </row>
    <row r="242" spans="1:11" s="14" customFormat="1" ht="25.5" x14ac:dyDescent="0.2">
      <c r="A242" s="61" t="s">
        <v>438</v>
      </c>
      <c r="B242" s="17"/>
      <c r="C242" s="59">
        <v>223</v>
      </c>
      <c r="D242" s="84" t="s">
        <v>63</v>
      </c>
      <c r="E242" s="62" t="s">
        <v>648</v>
      </c>
      <c r="F242" s="62" t="s">
        <v>649</v>
      </c>
      <c r="G242" s="115">
        <v>1888</v>
      </c>
      <c r="H242" s="57">
        <v>0</v>
      </c>
      <c r="I242" s="57" t="s">
        <v>377</v>
      </c>
      <c r="J242" s="65">
        <v>42979</v>
      </c>
      <c r="K242" s="17"/>
    </row>
    <row r="243" spans="1:11" s="14" customFormat="1" ht="51" x14ac:dyDescent="0.2">
      <c r="A243" s="61" t="s">
        <v>1</v>
      </c>
      <c r="B243" s="17"/>
      <c r="C243" s="59">
        <v>224</v>
      </c>
      <c r="D243" s="84" t="s">
        <v>85</v>
      </c>
      <c r="E243" s="62" t="s">
        <v>650</v>
      </c>
      <c r="F243" s="62" t="s">
        <v>651</v>
      </c>
      <c r="G243" s="63">
        <v>1883</v>
      </c>
      <c r="H243" s="64">
        <v>75</v>
      </c>
      <c r="I243" s="57" t="s">
        <v>652</v>
      </c>
      <c r="J243" s="65">
        <v>43255</v>
      </c>
      <c r="K243" s="17"/>
    </row>
    <row r="244" spans="1:11" s="14" customFormat="1" ht="63.75" x14ac:dyDescent="0.2">
      <c r="A244" s="61"/>
      <c r="B244" s="126"/>
      <c r="C244" s="59">
        <v>225</v>
      </c>
      <c r="D244" s="62" t="s">
        <v>85</v>
      </c>
      <c r="E244" s="62" t="s">
        <v>653</v>
      </c>
      <c r="F244" s="62" t="s">
        <v>654</v>
      </c>
      <c r="G244" s="63">
        <v>1890</v>
      </c>
      <c r="H244" s="57">
        <v>40</v>
      </c>
      <c r="I244" s="86" t="s">
        <v>655</v>
      </c>
      <c r="J244" s="65">
        <v>40799</v>
      </c>
      <c r="K244" s="77"/>
    </row>
    <row r="245" spans="1:11" s="14" customFormat="1" ht="51" x14ac:dyDescent="0.2">
      <c r="A245" s="61" t="s">
        <v>1</v>
      </c>
      <c r="B245" s="126"/>
      <c r="C245" s="59">
        <v>226</v>
      </c>
      <c r="D245" s="62" t="s">
        <v>85</v>
      </c>
      <c r="E245" s="62" t="s">
        <v>656</v>
      </c>
      <c r="F245" s="62" t="s">
        <v>657</v>
      </c>
      <c r="G245" s="63">
        <v>1888</v>
      </c>
      <c r="H245" s="57">
        <v>0</v>
      </c>
      <c r="I245" s="57" t="s">
        <v>141</v>
      </c>
      <c r="J245" s="65">
        <v>41121</v>
      </c>
      <c r="K245" s="17"/>
    </row>
    <row r="246" spans="1:11" s="14" customFormat="1" ht="51" x14ac:dyDescent="0.2">
      <c r="A246" s="61" t="s">
        <v>658</v>
      </c>
      <c r="B246" s="17"/>
      <c r="C246" s="59">
        <v>227</v>
      </c>
      <c r="D246" s="84" t="s">
        <v>71</v>
      </c>
      <c r="E246" s="62" t="s">
        <v>659</v>
      </c>
      <c r="F246" s="62" t="s">
        <v>660</v>
      </c>
      <c r="G246" s="63" t="s">
        <v>661</v>
      </c>
      <c r="H246" s="64">
        <v>0</v>
      </c>
      <c r="I246" s="57" t="s">
        <v>84</v>
      </c>
      <c r="J246" s="65">
        <v>42430</v>
      </c>
      <c r="K246" s="17"/>
    </row>
    <row r="247" spans="1:11" s="14" customFormat="1" ht="51" x14ac:dyDescent="0.2">
      <c r="A247" s="61" t="s">
        <v>662</v>
      </c>
      <c r="B247" s="17"/>
      <c r="C247" s="59">
        <v>228</v>
      </c>
      <c r="D247" s="62" t="s">
        <v>71</v>
      </c>
      <c r="E247" s="62" t="s">
        <v>659</v>
      </c>
      <c r="F247" s="62" t="s">
        <v>660</v>
      </c>
      <c r="G247" s="63" t="s">
        <v>663</v>
      </c>
      <c r="H247" s="64">
        <v>5</v>
      </c>
      <c r="I247" s="57" t="s">
        <v>36</v>
      </c>
      <c r="J247" s="65">
        <v>39767</v>
      </c>
      <c r="K247" s="17"/>
    </row>
    <row r="248" spans="1:11" s="14" customFormat="1" ht="51" x14ac:dyDescent="0.2">
      <c r="A248" s="61" t="s">
        <v>1</v>
      </c>
      <c r="B248" s="17"/>
      <c r="C248" s="59">
        <v>229</v>
      </c>
      <c r="D248" s="62" t="s">
        <v>85</v>
      </c>
      <c r="E248" s="62" t="s">
        <v>664</v>
      </c>
      <c r="F248" s="62" t="s">
        <v>665</v>
      </c>
      <c r="G248" s="57">
        <v>1972</v>
      </c>
      <c r="H248" s="64">
        <f>29/7</f>
        <v>4.1428571428571432</v>
      </c>
      <c r="I248" s="57" t="s">
        <v>243</v>
      </c>
      <c r="J248" s="65">
        <v>41610</v>
      </c>
      <c r="K248" s="17"/>
    </row>
    <row r="249" spans="1:11" s="14" customFormat="1" ht="63.75" x14ac:dyDescent="0.2">
      <c r="A249" s="61" t="s">
        <v>1</v>
      </c>
      <c r="B249" s="17"/>
      <c r="C249" s="59">
        <v>230</v>
      </c>
      <c r="D249" s="62" t="s">
        <v>85</v>
      </c>
      <c r="E249" s="85" t="s">
        <v>666</v>
      </c>
      <c r="F249" s="62" t="s">
        <v>667</v>
      </c>
      <c r="G249" s="63">
        <v>1769</v>
      </c>
      <c r="H249" s="64" t="s">
        <v>668</v>
      </c>
      <c r="I249" s="57" t="s">
        <v>306</v>
      </c>
      <c r="J249" s="65">
        <v>40480</v>
      </c>
      <c r="K249" s="77"/>
    </row>
    <row r="250" spans="1:11" s="14" customFormat="1" ht="38.25" x14ac:dyDescent="0.2">
      <c r="A250" s="61" t="s">
        <v>1</v>
      </c>
      <c r="B250" s="17"/>
      <c r="C250" s="59">
        <v>231</v>
      </c>
      <c r="D250" s="62" t="s">
        <v>33</v>
      </c>
      <c r="E250" s="62" t="s">
        <v>670</v>
      </c>
      <c r="F250" s="62" t="s">
        <v>671</v>
      </c>
      <c r="G250" s="63">
        <v>1918</v>
      </c>
      <c r="H250" s="64">
        <v>10</v>
      </c>
      <c r="I250" s="57" t="s">
        <v>36</v>
      </c>
      <c r="J250" s="65">
        <v>39858</v>
      </c>
      <c r="K250" s="17"/>
    </row>
    <row r="251" spans="1:11" s="14" customFormat="1" ht="25.5" x14ac:dyDescent="0.2">
      <c r="A251" s="61"/>
      <c r="B251" s="17"/>
      <c r="C251" s="59">
        <v>232</v>
      </c>
      <c r="D251" s="62" t="s">
        <v>116</v>
      </c>
      <c r="E251" s="62" t="s">
        <v>672</v>
      </c>
      <c r="F251" s="62" t="s">
        <v>673</v>
      </c>
      <c r="G251" s="63">
        <v>1966</v>
      </c>
      <c r="H251" s="57">
        <v>45</v>
      </c>
      <c r="I251" s="57" t="s">
        <v>232</v>
      </c>
      <c r="J251" s="65">
        <v>42299</v>
      </c>
      <c r="K251" s="17"/>
    </row>
    <row r="252" spans="1:11" s="14" customFormat="1" ht="38.25" x14ac:dyDescent="0.2">
      <c r="A252" s="61" t="s">
        <v>1</v>
      </c>
      <c r="B252" s="17"/>
      <c r="C252" s="59">
        <v>233</v>
      </c>
      <c r="D252" s="62" t="s">
        <v>0</v>
      </c>
      <c r="E252" s="62" t="s">
        <v>674</v>
      </c>
      <c r="F252" s="62" t="s">
        <v>675</v>
      </c>
      <c r="G252" s="57">
        <v>1900</v>
      </c>
      <c r="H252" s="64">
        <v>270</v>
      </c>
      <c r="I252" s="57" t="s">
        <v>676</v>
      </c>
      <c r="J252" s="65">
        <v>41838</v>
      </c>
      <c r="K252" s="77"/>
    </row>
    <row r="253" spans="1:11" s="14" customFormat="1" ht="25.5" x14ac:dyDescent="0.2">
      <c r="A253" s="57" t="s">
        <v>52</v>
      </c>
      <c r="B253" s="17"/>
      <c r="C253" s="59">
        <v>234</v>
      </c>
      <c r="D253" s="62" t="s">
        <v>0</v>
      </c>
      <c r="E253" s="62" t="s">
        <v>677</v>
      </c>
      <c r="F253" s="62" t="s">
        <v>678</v>
      </c>
      <c r="G253" s="64">
        <v>1900</v>
      </c>
      <c r="H253" s="64">
        <v>20</v>
      </c>
      <c r="I253" s="57" t="s">
        <v>679</v>
      </c>
      <c r="J253" s="65">
        <v>42196</v>
      </c>
      <c r="K253" s="17"/>
    </row>
    <row r="254" spans="1:11" s="14" customFormat="1" ht="25.5" x14ac:dyDescent="0.2">
      <c r="A254" s="57" t="s">
        <v>52</v>
      </c>
      <c r="B254" s="17"/>
      <c r="C254" s="59">
        <v>235</v>
      </c>
      <c r="D254" s="62" t="s">
        <v>0</v>
      </c>
      <c r="E254" s="62" t="s">
        <v>677</v>
      </c>
      <c r="F254" s="62" t="s">
        <v>680</v>
      </c>
      <c r="G254" s="64">
        <v>1907</v>
      </c>
      <c r="H254" s="64">
        <v>35</v>
      </c>
      <c r="I254" s="57" t="s">
        <v>156</v>
      </c>
      <c r="J254" s="65">
        <v>39304</v>
      </c>
      <c r="K254" s="17"/>
    </row>
    <row r="255" spans="1:11" s="14" customFormat="1" ht="38.25" x14ac:dyDescent="0.2">
      <c r="A255" s="61"/>
      <c r="B255" s="17"/>
      <c r="C255" s="59">
        <v>236</v>
      </c>
      <c r="D255" s="84" t="s">
        <v>85</v>
      </c>
      <c r="E255" s="62" t="s">
        <v>681</v>
      </c>
      <c r="F255" s="85" t="s">
        <v>682</v>
      </c>
      <c r="G255" s="63">
        <v>1881</v>
      </c>
      <c r="H255" s="57">
        <v>0</v>
      </c>
      <c r="I255" s="57" t="s">
        <v>683</v>
      </c>
      <c r="J255" s="65">
        <v>42894</v>
      </c>
      <c r="K255" s="17"/>
    </row>
    <row r="256" spans="1:11" s="14" customFormat="1" ht="51" x14ac:dyDescent="0.2">
      <c r="A256" s="61" t="s">
        <v>1</v>
      </c>
      <c r="B256" s="17"/>
      <c r="C256" s="59">
        <v>237</v>
      </c>
      <c r="D256" s="84" t="s">
        <v>85</v>
      </c>
      <c r="E256" s="62" t="s">
        <v>685</v>
      </c>
      <c r="F256" s="62" t="s">
        <v>686</v>
      </c>
      <c r="G256" s="63">
        <v>1891</v>
      </c>
      <c r="H256" s="57">
        <v>0</v>
      </c>
      <c r="I256" s="57" t="s">
        <v>84</v>
      </c>
      <c r="J256" s="65">
        <v>42663</v>
      </c>
      <c r="K256" s="17"/>
    </row>
    <row r="257" spans="1:153" s="14" customFormat="1" ht="51" x14ac:dyDescent="0.2">
      <c r="A257" s="61" t="s">
        <v>1</v>
      </c>
      <c r="B257" s="17"/>
      <c r="C257" s="59">
        <v>238</v>
      </c>
      <c r="D257" s="62" t="s">
        <v>0</v>
      </c>
      <c r="E257" s="62" t="s">
        <v>687</v>
      </c>
      <c r="F257" s="62" t="s">
        <v>688</v>
      </c>
      <c r="G257" s="63">
        <v>1954</v>
      </c>
      <c r="H257" s="57">
        <v>100</v>
      </c>
      <c r="I257" s="57" t="s">
        <v>69</v>
      </c>
      <c r="J257" s="65">
        <v>39125</v>
      </c>
      <c r="K257" s="17"/>
    </row>
    <row r="258" spans="1:153" s="14" customFormat="1" ht="38.25" x14ac:dyDescent="0.2">
      <c r="A258" s="61"/>
      <c r="B258" s="17"/>
      <c r="C258" s="59">
        <v>239</v>
      </c>
      <c r="D258" s="84" t="s">
        <v>689</v>
      </c>
      <c r="E258" s="62" t="s">
        <v>690</v>
      </c>
      <c r="F258" s="62" t="s">
        <v>691</v>
      </c>
      <c r="G258" s="63">
        <v>1921</v>
      </c>
      <c r="H258" s="57">
        <v>125</v>
      </c>
      <c r="I258" s="57" t="s">
        <v>40</v>
      </c>
      <c r="J258" s="65">
        <v>42544</v>
      </c>
      <c r="K258" s="17"/>
    </row>
    <row r="259" spans="1:153" s="14" customFormat="1" ht="38.25" x14ac:dyDescent="0.2">
      <c r="A259" s="61"/>
      <c r="B259" s="17"/>
      <c r="C259" s="59">
        <v>240</v>
      </c>
      <c r="D259" s="62" t="s">
        <v>85</v>
      </c>
      <c r="E259" s="62" t="s">
        <v>692</v>
      </c>
      <c r="F259" s="62" t="s">
        <v>693</v>
      </c>
      <c r="G259" s="57">
        <v>1879</v>
      </c>
      <c r="H259" s="63">
        <v>0</v>
      </c>
      <c r="I259" s="57" t="s">
        <v>141</v>
      </c>
      <c r="J259" s="65">
        <v>41121</v>
      </c>
      <c r="K259" s="17"/>
    </row>
    <row r="260" spans="1:153" s="14" customFormat="1" ht="38.25" x14ac:dyDescent="0.2">
      <c r="A260" s="61"/>
      <c r="B260" s="17"/>
      <c r="C260" s="59">
        <v>241</v>
      </c>
      <c r="D260" s="62" t="s">
        <v>85</v>
      </c>
      <c r="E260" s="62" t="s">
        <v>692</v>
      </c>
      <c r="F260" s="62" t="s">
        <v>694</v>
      </c>
      <c r="G260" s="57">
        <v>1882</v>
      </c>
      <c r="H260" s="63">
        <v>0</v>
      </c>
      <c r="I260" s="57" t="s">
        <v>695</v>
      </c>
      <c r="J260" s="65">
        <v>41672</v>
      </c>
      <c r="K260" s="17"/>
    </row>
    <row r="261" spans="1:153" s="14" customFormat="1" ht="38.25" x14ac:dyDescent="0.2">
      <c r="A261" s="61" t="s">
        <v>1</v>
      </c>
      <c r="B261" s="17"/>
      <c r="C261" s="59">
        <v>242</v>
      </c>
      <c r="D261" s="62" t="s">
        <v>116</v>
      </c>
      <c r="E261" s="62" t="s">
        <v>696</v>
      </c>
      <c r="F261" s="62" t="s">
        <v>697</v>
      </c>
      <c r="G261" s="63">
        <v>1880</v>
      </c>
      <c r="H261" s="64">
        <v>10</v>
      </c>
      <c r="I261" s="57" t="s">
        <v>698</v>
      </c>
      <c r="J261" s="65">
        <v>39998</v>
      </c>
      <c r="K261" s="17"/>
    </row>
    <row r="262" spans="1:153" s="14" customFormat="1" ht="38.25" x14ac:dyDescent="0.2">
      <c r="A262" s="61" t="s">
        <v>1</v>
      </c>
      <c r="B262" s="17"/>
      <c r="C262" s="59">
        <v>243</v>
      </c>
      <c r="D262" s="62" t="s">
        <v>85</v>
      </c>
      <c r="E262" s="62" t="s">
        <v>699</v>
      </c>
      <c r="F262" s="62" t="s">
        <v>700</v>
      </c>
      <c r="G262" s="63">
        <v>1883</v>
      </c>
      <c r="H262" s="57">
        <v>0</v>
      </c>
      <c r="I262" s="57" t="s">
        <v>151</v>
      </c>
      <c r="J262" s="65">
        <v>39727</v>
      </c>
      <c r="K262" s="17"/>
    </row>
    <row r="263" spans="1:153" s="100" customFormat="1" ht="38.25" x14ac:dyDescent="0.2">
      <c r="A263" s="81" t="s">
        <v>1</v>
      </c>
      <c r="B263" s="82"/>
      <c r="C263" s="59">
        <v>244</v>
      </c>
      <c r="D263" s="62" t="s">
        <v>85</v>
      </c>
      <c r="E263" s="62" t="s">
        <v>699</v>
      </c>
      <c r="F263" s="62" t="s">
        <v>700</v>
      </c>
      <c r="G263" s="63">
        <v>1883</v>
      </c>
      <c r="H263" s="57">
        <v>0</v>
      </c>
      <c r="I263" s="57" t="s">
        <v>702</v>
      </c>
      <c r="J263" s="65">
        <v>40160</v>
      </c>
      <c r="K263" s="82"/>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79"/>
      <c r="BU263" s="79"/>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79"/>
      <c r="DJ263" s="79"/>
      <c r="DK263" s="79"/>
      <c r="DL263" s="79"/>
      <c r="DM263" s="79"/>
      <c r="DN263" s="79"/>
      <c r="DO263" s="79"/>
      <c r="DP263" s="79"/>
      <c r="DQ263" s="79"/>
      <c r="DR263" s="79"/>
      <c r="DS263" s="79"/>
      <c r="DT263" s="79"/>
      <c r="DU263" s="79"/>
      <c r="DV263" s="79"/>
      <c r="DW263" s="79"/>
      <c r="DX263" s="79"/>
      <c r="DY263" s="79"/>
      <c r="DZ263" s="79"/>
      <c r="EA263" s="79"/>
      <c r="EB263" s="79"/>
      <c r="EC263" s="79"/>
      <c r="ED263" s="79"/>
      <c r="EE263" s="79"/>
      <c r="EF263" s="79"/>
      <c r="EG263" s="79"/>
      <c r="EH263" s="79"/>
      <c r="EI263" s="79"/>
      <c r="EJ263" s="79"/>
      <c r="EK263" s="79"/>
      <c r="EL263" s="79"/>
      <c r="EM263" s="79"/>
      <c r="EN263" s="79"/>
      <c r="EO263" s="79"/>
      <c r="EP263" s="79"/>
      <c r="EQ263" s="79"/>
      <c r="ER263" s="79"/>
      <c r="ES263" s="79"/>
      <c r="ET263" s="79"/>
      <c r="EU263" s="79"/>
      <c r="EV263" s="79"/>
      <c r="EW263" s="79"/>
    </row>
    <row r="264" spans="1:153" s="14" customFormat="1" ht="38.25" x14ac:dyDescent="0.2">
      <c r="A264" s="81" t="s">
        <v>1</v>
      </c>
      <c r="B264" s="82"/>
      <c r="C264" s="59">
        <v>245</v>
      </c>
      <c r="D264" s="62" t="s">
        <v>85</v>
      </c>
      <c r="E264" s="62" t="s">
        <v>703</v>
      </c>
      <c r="F264" s="62" t="s">
        <v>700</v>
      </c>
      <c r="G264" s="63">
        <v>1883</v>
      </c>
      <c r="H264" s="57">
        <v>0</v>
      </c>
      <c r="I264" s="57" t="s">
        <v>141</v>
      </c>
      <c r="J264" s="65">
        <v>41121</v>
      </c>
      <c r="K264" s="82"/>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79"/>
      <c r="BU264" s="79"/>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79"/>
      <c r="DJ264" s="79"/>
      <c r="DK264" s="79"/>
      <c r="DL264" s="79"/>
      <c r="DM264" s="79"/>
      <c r="DN264" s="79"/>
      <c r="DO264" s="79"/>
      <c r="DP264" s="79"/>
      <c r="DQ264" s="79"/>
      <c r="DR264" s="79"/>
      <c r="DS264" s="79"/>
      <c r="DT264" s="79"/>
      <c r="DU264" s="79"/>
      <c r="DV264" s="79"/>
      <c r="DW264" s="79"/>
      <c r="DX264" s="79"/>
      <c r="DY264" s="79"/>
      <c r="DZ264" s="79"/>
      <c r="EA264" s="79"/>
      <c r="EB264" s="79"/>
      <c r="EC264" s="79"/>
      <c r="ED264" s="79"/>
      <c r="EE264" s="79"/>
      <c r="EF264" s="79"/>
      <c r="EG264" s="79"/>
      <c r="EH264" s="79"/>
      <c r="EI264" s="79"/>
      <c r="EJ264" s="79"/>
      <c r="EK264" s="79"/>
      <c r="EL264" s="79"/>
      <c r="EM264" s="79"/>
      <c r="EN264" s="79"/>
      <c r="EO264" s="79"/>
      <c r="EP264" s="79"/>
      <c r="EQ264" s="79"/>
      <c r="ER264" s="79"/>
      <c r="ES264" s="79"/>
      <c r="ET264" s="79"/>
      <c r="EU264" s="79"/>
      <c r="EV264" s="79"/>
      <c r="EW264" s="79"/>
    </row>
    <row r="265" spans="1:153" s="14" customFormat="1" ht="38.25" x14ac:dyDescent="0.2">
      <c r="A265" s="61" t="s">
        <v>1</v>
      </c>
      <c r="B265" s="17"/>
      <c r="C265" s="59">
        <v>246</v>
      </c>
      <c r="D265" s="62" t="s">
        <v>0</v>
      </c>
      <c r="E265" s="62" t="s">
        <v>704</v>
      </c>
      <c r="F265" s="62" t="s">
        <v>705</v>
      </c>
      <c r="G265" s="63">
        <v>1884</v>
      </c>
      <c r="H265" s="57">
        <f>40/2</f>
        <v>20</v>
      </c>
      <c r="I265" s="57" t="s">
        <v>235</v>
      </c>
      <c r="J265" s="65">
        <v>39504</v>
      </c>
      <c r="K265" s="17"/>
    </row>
    <row r="266" spans="1:153" s="14" customFormat="1" ht="38.25" x14ac:dyDescent="0.2">
      <c r="A266" s="61" t="s">
        <v>706</v>
      </c>
      <c r="B266" s="17"/>
      <c r="C266" s="59">
        <v>247</v>
      </c>
      <c r="D266" s="62" t="s">
        <v>85</v>
      </c>
      <c r="E266" s="62" t="s">
        <v>699</v>
      </c>
      <c r="F266" s="62" t="s">
        <v>707</v>
      </c>
      <c r="G266" s="63">
        <v>1889</v>
      </c>
      <c r="H266" s="57">
        <v>7.25</v>
      </c>
      <c r="I266" s="57" t="s">
        <v>520</v>
      </c>
      <c r="J266" s="65">
        <v>39885</v>
      </c>
      <c r="K266" s="17"/>
    </row>
    <row r="267" spans="1:153" s="14" customFormat="1" ht="38.25" x14ac:dyDescent="0.2">
      <c r="A267" s="81" t="s">
        <v>706</v>
      </c>
      <c r="B267" s="82"/>
      <c r="C267" s="59">
        <v>248</v>
      </c>
      <c r="D267" s="62" t="s">
        <v>85</v>
      </c>
      <c r="E267" s="62" t="s">
        <v>699</v>
      </c>
      <c r="F267" s="62" t="s">
        <v>708</v>
      </c>
      <c r="G267" s="63">
        <v>1891</v>
      </c>
      <c r="H267" s="57">
        <v>0</v>
      </c>
      <c r="I267" s="57" t="s">
        <v>156</v>
      </c>
      <c r="J267" s="65">
        <v>39382</v>
      </c>
      <c r="K267" s="82"/>
      <c r="L267" s="79"/>
      <c r="M267" s="79"/>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c r="AU267" s="79"/>
      <c r="AV267" s="79"/>
      <c r="AW267" s="79"/>
      <c r="AX267" s="79"/>
      <c r="AY267" s="79"/>
      <c r="AZ267" s="79"/>
      <c r="BA267" s="79"/>
      <c r="BB267" s="79"/>
      <c r="BC267" s="79"/>
      <c r="BD267" s="79"/>
      <c r="BE267" s="79"/>
      <c r="BF267" s="79"/>
      <c r="BG267" s="79"/>
      <c r="BH267" s="79"/>
      <c r="BI267" s="79"/>
      <c r="BJ267" s="79"/>
      <c r="BK267" s="79"/>
      <c r="BL267" s="79"/>
      <c r="BM267" s="79"/>
      <c r="BN267" s="79"/>
      <c r="BO267" s="79"/>
      <c r="BP267" s="79"/>
      <c r="BQ267" s="79"/>
      <c r="BR267" s="79"/>
      <c r="BS267" s="79"/>
      <c r="BT267" s="79"/>
      <c r="BU267" s="79"/>
      <c r="BV267" s="79"/>
      <c r="BW267" s="79"/>
      <c r="BX267" s="79"/>
      <c r="BY267" s="79"/>
      <c r="BZ267" s="79"/>
      <c r="CA267" s="79"/>
      <c r="CB267" s="79"/>
      <c r="CC267" s="79"/>
      <c r="CD267" s="79"/>
      <c r="CE267" s="79"/>
      <c r="CF267" s="79"/>
      <c r="CG267" s="79"/>
      <c r="CH267" s="79"/>
      <c r="CI267" s="79"/>
      <c r="CJ267" s="79"/>
      <c r="CK267" s="79"/>
      <c r="CL267" s="79"/>
      <c r="CM267" s="79"/>
      <c r="CN267" s="79"/>
      <c r="CO267" s="79"/>
      <c r="CP267" s="79"/>
      <c r="CQ267" s="79"/>
      <c r="CR267" s="79"/>
      <c r="CS267" s="79"/>
      <c r="CT267" s="79"/>
      <c r="CU267" s="79"/>
      <c r="CV267" s="79"/>
      <c r="CW267" s="79"/>
      <c r="CX267" s="79"/>
      <c r="CY267" s="79"/>
      <c r="CZ267" s="79"/>
      <c r="DA267" s="79"/>
      <c r="DB267" s="79"/>
      <c r="DC267" s="79"/>
      <c r="DD267" s="79"/>
      <c r="DE267" s="79"/>
      <c r="DF267" s="79"/>
      <c r="DG267" s="79"/>
      <c r="DH267" s="79"/>
      <c r="DI267" s="79"/>
      <c r="DJ267" s="79"/>
      <c r="DK267" s="79"/>
      <c r="DL267" s="79"/>
      <c r="DM267" s="79"/>
      <c r="DN267" s="79"/>
      <c r="DO267" s="79"/>
      <c r="DP267" s="79"/>
      <c r="DQ267" s="79"/>
      <c r="DR267" s="79"/>
      <c r="DS267" s="79"/>
      <c r="DT267" s="79"/>
      <c r="DU267" s="79"/>
      <c r="DV267" s="79"/>
      <c r="DW267" s="79"/>
      <c r="DX267" s="79"/>
      <c r="DY267" s="79"/>
      <c r="DZ267" s="79"/>
      <c r="EA267" s="79"/>
      <c r="EB267" s="79"/>
      <c r="EC267" s="79"/>
      <c r="ED267" s="79"/>
      <c r="EE267" s="79"/>
      <c r="EF267" s="79"/>
      <c r="EG267" s="79"/>
      <c r="EH267" s="79"/>
      <c r="EI267" s="79"/>
      <c r="EJ267" s="79"/>
      <c r="EK267" s="79"/>
      <c r="EL267" s="79"/>
      <c r="EM267" s="79"/>
      <c r="EN267" s="79"/>
      <c r="EO267" s="79"/>
      <c r="EP267" s="79"/>
      <c r="EQ267" s="79"/>
      <c r="ER267" s="79"/>
      <c r="ES267" s="79"/>
      <c r="ET267" s="79"/>
      <c r="EU267" s="79"/>
      <c r="EV267" s="79"/>
      <c r="EW267" s="79"/>
    </row>
    <row r="268" spans="1:153" s="14" customFormat="1" ht="51" x14ac:dyDescent="0.2">
      <c r="A268" s="61" t="s">
        <v>1</v>
      </c>
      <c r="B268" s="17"/>
      <c r="C268" s="59">
        <v>249</v>
      </c>
      <c r="D268" s="62" t="s">
        <v>0</v>
      </c>
      <c r="E268" s="62" t="s">
        <v>709</v>
      </c>
      <c r="F268" s="85" t="s">
        <v>710</v>
      </c>
      <c r="G268" s="63">
        <v>1978</v>
      </c>
      <c r="H268" s="64">
        <v>0</v>
      </c>
      <c r="I268" s="57" t="s">
        <v>74</v>
      </c>
      <c r="J268" s="65">
        <v>39487</v>
      </c>
      <c r="K268" s="17"/>
    </row>
    <row r="269" spans="1:153" s="14" customFormat="1" ht="25.5" x14ac:dyDescent="0.2">
      <c r="A269" s="57" t="s">
        <v>46</v>
      </c>
      <c r="B269" s="17"/>
      <c r="C269" s="59">
        <v>250</v>
      </c>
      <c r="D269" s="62" t="s">
        <v>85</v>
      </c>
      <c r="E269" s="62" t="s">
        <v>711</v>
      </c>
      <c r="F269" s="62" t="s">
        <v>712</v>
      </c>
      <c r="G269" s="63">
        <v>1960</v>
      </c>
      <c r="H269" s="64" t="s">
        <v>498</v>
      </c>
      <c r="I269" s="86" t="s">
        <v>52</v>
      </c>
      <c r="J269" s="87">
        <v>36526</v>
      </c>
      <c r="K269" s="17"/>
    </row>
    <row r="270" spans="1:153" s="14" customFormat="1" ht="89.25" x14ac:dyDescent="0.2">
      <c r="A270" s="61"/>
      <c r="B270" s="17"/>
      <c r="C270" s="59">
        <v>251</v>
      </c>
      <c r="D270" s="84" t="s">
        <v>85</v>
      </c>
      <c r="E270" s="62" t="s">
        <v>713</v>
      </c>
      <c r="F270" s="62" t="s">
        <v>714</v>
      </c>
      <c r="G270" s="57">
        <v>1790</v>
      </c>
      <c r="H270" s="64">
        <v>450</v>
      </c>
      <c r="I270" s="57" t="s">
        <v>122</v>
      </c>
      <c r="J270" s="65">
        <v>42967</v>
      </c>
      <c r="K270" s="17"/>
    </row>
    <row r="271" spans="1:153" s="14" customFormat="1" ht="63.75" x14ac:dyDescent="0.2">
      <c r="A271" s="61" t="s">
        <v>438</v>
      </c>
      <c r="B271" s="17"/>
      <c r="C271" s="59">
        <v>252</v>
      </c>
      <c r="D271" s="84" t="s">
        <v>63</v>
      </c>
      <c r="E271" s="62" t="s">
        <v>715</v>
      </c>
      <c r="F271" s="62" t="s">
        <v>716</v>
      </c>
      <c r="G271" s="57">
        <v>1892</v>
      </c>
      <c r="H271" s="64">
        <v>0</v>
      </c>
      <c r="I271" s="57" t="s">
        <v>377</v>
      </c>
      <c r="J271" s="65">
        <v>42979</v>
      </c>
      <c r="K271" s="17"/>
    </row>
    <row r="272" spans="1:153" s="14" customFormat="1" ht="25.5" x14ac:dyDescent="0.2">
      <c r="A272" s="61" t="s">
        <v>717</v>
      </c>
      <c r="B272" s="17"/>
      <c r="C272" s="59">
        <v>253</v>
      </c>
      <c r="D272" s="62" t="s">
        <v>85</v>
      </c>
      <c r="E272" s="85" t="s">
        <v>718</v>
      </c>
      <c r="F272" s="85" t="s">
        <v>719</v>
      </c>
      <c r="G272" s="63">
        <v>1894</v>
      </c>
      <c r="H272" s="64">
        <v>5</v>
      </c>
      <c r="I272" s="57" t="s">
        <v>720</v>
      </c>
      <c r="J272" s="65">
        <v>39442</v>
      </c>
      <c r="K272" s="17"/>
    </row>
    <row r="273" spans="1:153" s="14" customFormat="1" ht="25.5" x14ac:dyDescent="0.2">
      <c r="A273" s="61" t="s">
        <v>717</v>
      </c>
      <c r="B273" s="17"/>
      <c r="C273" s="59">
        <v>254</v>
      </c>
      <c r="D273" s="84" t="s">
        <v>85</v>
      </c>
      <c r="E273" s="62" t="s">
        <v>721</v>
      </c>
      <c r="F273" s="62" t="s">
        <v>722</v>
      </c>
      <c r="G273" s="63">
        <v>1895</v>
      </c>
      <c r="H273" s="64">
        <v>0</v>
      </c>
      <c r="I273" s="57" t="s">
        <v>84</v>
      </c>
      <c r="J273" s="65">
        <v>42663</v>
      </c>
      <c r="K273" s="17"/>
    </row>
    <row r="274" spans="1:153" s="14" customFormat="1" ht="25.5" x14ac:dyDescent="0.2">
      <c r="A274" s="61" t="s">
        <v>723</v>
      </c>
      <c r="B274" s="17"/>
      <c r="C274" s="59">
        <v>255</v>
      </c>
      <c r="D274" s="62" t="s">
        <v>0</v>
      </c>
      <c r="E274" s="62" t="s">
        <v>724</v>
      </c>
      <c r="F274" s="62" t="s">
        <v>725</v>
      </c>
      <c r="G274" s="63">
        <v>1913</v>
      </c>
      <c r="H274" s="64">
        <v>20</v>
      </c>
      <c r="I274" s="57" t="s">
        <v>320</v>
      </c>
      <c r="J274" s="65">
        <v>39683</v>
      </c>
      <c r="K274" s="17"/>
    </row>
    <row r="275" spans="1:153" s="14" customFormat="1" ht="25.5" x14ac:dyDescent="0.2">
      <c r="A275" s="61" t="s">
        <v>723</v>
      </c>
      <c r="B275" s="17"/>
      <c r="C275" s="59">
        <v>256</v>
      </c>
      <c r="D275" s="62" t="s">
        <v>0</v>
      </c>
      <c r="E275" s="62" t="s">
        <v>724</v>
      </c>
      <c r="F275" s="62" t="s">
        <v>726</v>
      </c>
      <c r="G275" s="63">
        <v>1950</v>
      </c>
      <c r="H275" s="64">
        <v>25</v>
      </c>
      <c r="I275" s="57" t="s">
        <v>156</v>
      </c>
      <c r="J275" s="65">
        <v>39382</v>
      </c>
      <c r="K275" s="17"/>
    </row>
    <row r="276" spans="1:153" s="14" customFormat="1" ht="25.5" x14ac:dyDescent="0.2">
      <c r="A276" s="61"/>
      <c r="B276" s="17"/>
      <c r="C276" s="59">
        <v>257</v>
      </c>
      <c r="D276" s="62" t="s">
        <v>57</v>
      </c>
      <c r="E276" s="62" t="s">
        <v>727</v>
      </c>
      <c r="F276" s="62" t="s">
        <v>728</v>
      </c>
      <c r="G276" s="63">
        <v>1914</v>
      </c>
      <c r="H276" s="64" t="s">
        <v>88</v>
      </c>
      <c r="I276" s="57" t="s">
        <v>89</v>
      </c>
      <c r="J276" s="65" t="s">
        <v>89</v>
      </c>
      <c r="K276" s="17"/>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c r="AY276" s="76"/>
      <c r="AZ276" s="76"/>
      <c r="BA276" s="76"/>
      <c r="BB276" s="76"/>
      <c r="BC276" s="76"/>
      <c r="BD276" s="76"/>
      <c r="BE276" s="76"/>
      <c r="BF276" s="76"/>
      <c r="BG276" s="76"/>
      <c r="BH276" s="76"/>
      <c r="BI276" s="76"/>
      <c r="BJ276" s="76"/>
      <c r="BK276" s="76"/>
      <c r="BL276" s="76"/>
      <c r="BM276" s="76"/>
      <c r="BN276" s="76"/>
      <c r="BO276" s="76"/>
      <c r="BP276" s="76"/>
      <c r="BQ276" s="76"/>
      <c r="BR276" s="76"/>
      <c r="BS276" s="76"/>
      <c r="BT276" s="76"/>
      <c r="BU276" s="76"/>
      <c r="BV276" s="76"/>
      <c r="BW276" s="76"/>
      <c r="BX276" s="76"/>
      <c r="BY276" s="76"/>
      <c r="BZ276" s="76"/>
      <c r="CA276" s="76"/>
      <c r="CB276" s="76"/>
      <c r="CC276" s="76"/>
      <c r="CD276" s="76"/>
      <c r="CE276" s="76"/>
      <c r="CF276" s="76"/>
      <c r="CG276" s="76"/>
      <c r="CH276" s="76"/>
      <c r="CI276" s="76"/>
      <c r="CJ276" s="76"/>
      <c r="CK276" s="76"/>
      <c r="CL276" s="76"/>
      <c r="CM276" s="76"/>
      <c r="CN276" s="76"/>
      <c r="CO276" s="76"/>
      <c r="CP276" s="76"/>
      <c r="CQ276" s="76"/>
      <c r="CR276" s="76"/>
      <c r="CS276" s="76"/>
      <c r="CT276" s="76"/>
      <c r="CU276" s="76"/>
      <c r="CV276" s="76"/>
      <c r="CW276" s="76"/>
      <c r="CX276" s="76"/>
      <c r="CY276" s="76"/>
      <c r="CZ276" s="76"/>
      <c r="DA276" s="76"/>
      <c r="DB276" s="76"/>
      <c r="DC276" s="76"/>
      <c r="DD276" s="76"/>
      <c r="DE276" s="76"/>
      <c r="DF276" s="76"/>
      <c r="DG276" s="76"/>
      <c r="DH276" s="76"/>
      <c r="DI276" s="76"/>
      <c r="DJ276" s="76"/>
      <c r="DK276" s="76"/>
      <c r="DL276" s="76"/>
      <c r="DM276" s="76"/>
      <c r="DN276" s="76"/>
      <c r="DO276" s="76"/>
      <c r="DP276" s="76"/>
      <c r="DQ276" s="76"/>
      <c r="DR276" s="76"/>
      <c r="DS276" s="76"/>
      <c r="DT276" s="76"/>
      <c r="DU276" s="76"/>
      <c r="DV276" s="76"/>
      <c r="DW276" s="76"/>
      <c r="DX276" s="76"/>
      <c r="DY276" s="76"/>
      <c r="DZ276" s="76"/>
      <c r="EA276" s="76"/>
      <c r="EB276" s="76"/>
      <c r="EC276" s="76"/>
      <c r="ED276" s="76"/>
      <c r="EE276" s="76"/>
      <c r="EF276" s="76"/>
      <c r="EG276" s="76"/>
      <c r="EH276" s="76"/>
      <c r="EI276" s="76"/>
      <c r="EJ276" s="76"/>
      <c r="EK276" s="76"/>
      <c r="EL276" s="76"/>
      <c r="EM276" s="76"/>
      <c r="EN276" s="76"/>
      <c r="EO276" s="76"/>
      <c r="EP276" s="76"/>
      <c r="EQ276" s="76"/>
      <c r="ER276" s="76"/>
      <c r="ES276" s="76"/>
      <c r="ET276" s="76"/>
      <c r="EU276" s="76"/>
      <c r="EV276" s="76"/>
      <c r="EW276" s="76"/>
    </row>
    <row r="277" spans="1:153" s="14" customFormat="1" ht="38.25" x14ac:dyDescent="0.2">
      <c r="A277" s="57" t="s">
        <v>52</v>
      </c>
      <c r="B277" s="17"/>
      <c r="C277" s="59">
        <v>258</v>
      </c>
      <c r="D277" s="62" t="s">
        <v>729</v>
      </c>
      <c r="E277" s="62" t="s">
        <v>730</v>
      </c>
      <c r="F277" s="62" t="s">
        <v>731</v>
      </c>
      <c r="G277" s="63">
        <v>1984</v>
      </c>
      <c r="H277" s="64">
        <v>90</v>
      </c>
      <c r="I277" s="57" t="s">
        <v>732</v>
      </c>
      <c r="J277" s="65">
        <v>42279</v>
      </c>
      <c r="K277" s="17"/>
    </row>
    <row r="278" spans="1:153" s="14" customFormat="1" ht="38.25" x14ac:dyDescent="0.2">
      <c r="A278" s="107" t="s">
        <v>52</v>
      </c>
      <c r="B278" s="94"/>
      <c r="C278" s="59">
        <v>259</v>
      </c>
      <c r="D278" s="84" t="s">
        <v>37</v>
      </c>
      <c r="E278" s="62" t="s">
        <v>733</v>
      </c>
      <c r="F278" s="62" t="s">
        <v>734</v>
      </c>
      <c r="G278" s="63">
        <v>1956</v>
      </c>
      <c r="H278" s="63">
        <v>60</v>
      </c>
      <c r="I278" s="57" t="s">
        <v>735</v>
      </c>
      <c r="J278" s="65">
        <v>43142</v>
      </c>
      <c r="K278" s="17"/>
    </row>
    <row r="279" spans="1:153" s="14" customFormat="1" ht="25.5" x14ac:dyDescent="0.2">
      <c r="A279" s="61" t="s">
        <v>1</v>
      </c>
      <c r="B279" s="17"/>
      <c r="C279" s="59">
        <v>260</v>
      </c>
      <c r="D279" s="62" t="s">
        <v>48</v>
      </c>
      <c r="E279" s="62" t="s">
        <v>736</v>
      </c>
      <c r="F279" s="62" t="s">
        <v>737</v>
      </c>
      <c r="G279" s="63">
        <v>1911</v>
      </c>
      <c r="H279" s="64">
        <v>90</v>
      </c>
      <c r="I279" s="57" t="s">
        <v>122</v>
      </c>
      <c r="J279" s="65">
        <v>42348</v>
      </c>
      <c r="K279" s="17"/>
    </row>
    <row r="280" spans="1:153" s="100" customFormat="1" ht="25.5" x14ac:dyDescent="0.2">
      <c r="A280" s="61" t="s">
        <v>1</v>
      </c>
      <c r="B280" s="17"/>
      <c r="C280" s="59">
        <v>261</v>
      </c>
      <c r="D280" s="62" t="s">
        <v>57</v>
      </c>
      <c r="E280" s="62" t="s">
        <v>739</v>
      </c>
      <c r="F280" s="62" t="s">
        <v>740</v>
      </c>
      <c r="G280" s="63">
        <v>1958</v>
      </c>
      <c r="H280" s="64">
        <v>10</v>
      </c>
      <c r="I280" s="57" t="s">
        <v>320</v>
      </c>
      <c r="J280" s="65">
        <v>39683</v>
      </c>
      <c r="K280" s="17"/>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c r="DQ280" s="14"/>
      <c r="DR280" s="14"/>
      <c r="DS280" s="14"/>
      <c r="DT280" s="14"/>
      <c r="DU280" s="14"/>
      <c r="DV280" s="14"/>
      <c r="DW280" s="14"/>
      <c r="DX280" s="14"/>
      <c r="DY280" s="14"/>
      <c r="DZ280" s="14"/>
      <c r="EA280" s="14"/>
      <c r="EB280" s="14"/>
      <c r="EC280" s="14"/>
      <c r="ED280" s="14"/>
      <c r="EE280" s="14"/>
      <c r="EF280" s="14"/>
      <c r="EG280" s="14"/>
      <c r="EH280" s="14"/>
      <c r="EI280" s="14"/>
      <c r="EJ280" s="14"/>
      <c r="EK280" s="14"/>
      <c r="EL280" s="14"/>
      <c r="EM280" s="14"/>
      <c r="EN280" s="14"/>
      <c r="EO280" s="14"/>
      <c r="EP280" s="14"/>
      <c r="EQ280" s="14"/>
      <c r="ER280" s="14"/>
      <c r="ES280" s="14"/>
      <c r="ET280" s="14"/>
      <c r="EU280" s="14"/>
      <c r="EV280" s="14"/>
      <c r="EW280" s="14"/>
    </row>
    <row r="281" spans="1:153" s="14" customFormat="1" ht="38.25" x14ac:dyDescent="0.2">
      <c r="A281" s="61" t="s">
        <v>1</v>
      </c>
      <c r="B281" s="17"/>
      <c r="C281" s="59">
        <v>262</v>
      </c>
      <c r="D281" s="62" t="s">
        <v>286</v>
      </c>
      <c r="E281" s="62" t="s">
        <v>741</v>
      </c>
      <c r="F281" s="62" t="s">
        <v>742</v>
      </c>
      <c r="G281" s="63">
        <v>1973</v>
      </c>
      <c r="H281" s="64">
        <f>67-28</f>
        <v>39</v>
      </c>
      <c r="I281" s="57" t="s">
        <v>743</v>
      </c>
      <c r="J281" s="65">
        <v>42348</v>
      </c>
      <c r="K281" s="17"/>
    </row>
    <row r="282" spans="1:153" s="14" customFormat="1" ht="51" x14ac:dyDescent="0.2">
      <c r="A282" s="61"/>
      <c r="B282" s="17"/>
      <c r="C282" s="59">
        <v>263</v>
      </c>
      <c r="D282" s="62" t="s">
        <v>744</v>
      </c>
      <c r="E282" s="62" t="s">
        <v>745</v>
      </c>
      <c r="F282" s="62" t="s">
        <v>746</v>
      </c>
      <c r="G282" s="63" t="s">
        <v>747</v>
      </c>
      <c r="H282" s="64">
        <v>0</v>
      </c>
      <c r="I282" s="57" t="s">
        <v>748</v>
      </c>
      <c r="J282" s="65">
        <v>41434</v>
      </c>
      <c r="K282" s="17"/>
    </row>
    <row r="283" spans="1:153" s="14" customFormat="1" ht="38.25" x14ac:dyDescent="0.2">
      <c r="A283" s="61"/>
      <c r="B283" s="17"/>
      <c r="C283" s="59">
        <v>264</v>
      </c>
      <c r="D283" s="62" t="s">
        <v>749</v>
      </c>
      <c r="E283" s="62" t="s">
        <v>750</v>
      </c>
      <c r="F283" s="62" t="s">
        <v>751</v>
      </c>
      <c r="G283" s="63" t="s">
        <v>752</v>
      </c>
      <c r="H283" s="64">
        <f>135/150</f>
        <v>0.9</v>
      </c>
      <c r="I283" s="57" t="s">
        <v>172</v>
      </c>
      <c r="J283" s="65">
        <v>40389</v>
      </c>
      <c r="K283" s="17"/>
    </row>
    <row r="284" spans="1:153" s="14" customFormat="1" ht="38.25" x14ac:dyDescent="0.2">
      <c r="A284" s="61"/>
      <c r="B284" s="17"/>
      <c r="C284" s="59">
        <v>265</v>
      </c>
      <c r="D284" s="62" t="s">
        <v>0</v>
      </c>
      <c r="E284" s="62" t="s">
        <v>753</v>
      </c>
      <c r="F284" s="62" t="s">
        <v>754</v>
      </c>
      <c r="G284" s="63" t="s">
        <v>77</v>
      </c>
      <c r="H284" s="64">
        <f>40*0.9</f>
        <v>36</v>
      </c>
      <c r="I284" s="57" t="s">
        <v>365</v>
      </c>
      <c r="J284" s="65">
        <v>41929</v>
      </c>
      <c r="K284" s="17"/>
    </row>
    <row r="285" spans="1:153" s="14" customFormat="1" ht="38.25" x14ac:dyDescent="0.2">
      <c r="A285" s="61"/>
      <c r="B285" s="17"/>
      <c r="C285" s="59">
        <v>266</v>
      </c>
      <c r="D285" s="62" t="s">
        <v>749</v>
      </c>
      <c r="E285" s="62" t="s">
        <v>750</v>
      </c>
      <c r="F285" s="62" t="s">
        <v>756</v>
      </c>
      <c r="G285" s="63" t="s">
        <v>752</v>
      </c>
      <c r="H285" s="64">
        <f>135/150</f>
        <v>0.9</v>
      </c>
      <c r="I285" s="57" t="s">
        <v>172</v>
      </c>
      <c r="J285" s="65">
        <v>40389</v>
      </c>
      <c r="K285" s="17"/>
    </row>
    <row r="286" spans="1:153" s="14" customFormat="1" ht="38.25" x14ac:dyDescent="0.2">
      <c r="A286" s="61"/>
      <c r="B286" s="17"/>
      <c r="C286" s="59">
        <v>267</v>
      </c>
      <c r="D286" s="62" t="s">
        <v>749</v>
      </c>
      <c r="E286" s="62" t="s">
        <v>757</v>
      </c>
      <c r="F286" s="62" t="s">
        <v>758</v>
      </c>
      <c r="G286" s="63">
        <v>1934</v>
      </c>
      <c r="H286" s="64">
        <f>135/150</f>
        <v>0.9</v>
      </c>
      <c r="I286" s="57" t="s">
        <v>172</v>
      </c>
      <c r="J286" s="65">
        <v>40389</v>
      </c>
      <c r="K286" s="17"/>
    </row>
    <row r="287" spans="1:153" s="14" customFormat="1" ht="51" x14ac:dyDescent="0.2">
      <c r="A287" s="61"/>
      <c r="B287" s="17"/>
      <c r="C287" s="59">
        <v>268</v>
      </c>
      <c r="D287" s="62" t="s">
        <v>749</v>
      </c>
      <c r="E287" s="62" t="s">
        <v>759</v>
      </c>
      <c r="F287" s="62" t="s">
        <v>760</v>
      </c>
      <c r="G287" s="63">
        <v>1936</v>
      </c>
      <c r="H287" s="64">
        <v>3</v>
      </c>
      <c r="I287" s="57" t="s">
        <v>69</v>
      </c>
      <c r="J287" s="65">
        <v>38825</v>
      </c>
      <c r="K287" s="17"/>
    </row>
    <row r="288" spans="1:153" s="79" customFormat="1" ht="38.25" x14ac:dyDescent="0.2">
      <c r="A288" s="61"/>
      <c r="B288" s="17"/>
      <c r="C288" s="59">
        <v>269</v>
      </c>
      <c r="D288" s="62" t="s">
        <v>749</v>
      </c>
      <c r="E288" s="62" t="s">
        <v>761</v>
      </c>
      <c r="F288" s="62" t="s">
        <v>762</v>
      </c>
      <c r="G288" s="63">
        <v>1939</v>
      </c>
      <c r="H288" s="64">
        <v>3</v>
      </c>
      <c r="I288" s="57" t="s">
        <v>69</v>
      </c>
      <c r="J288" s="65">
        <v>38825</v>
      </c>
      <c r="K288" s="17"/>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c r="DQ288" s="14"/>
      <c r="DR288" s="14"/>
      <c r="DS288" s="14"/>
      <c r="DT288" s="14"/>
      <c r="DU288" s="14"/>
      <c r="DV288" s="14"/>
      <c r="DW288" s="14"/>
      <c r="DX288" s="14"/>
      <c r="DY288" s="14"/>
      <c r="DZ288" s="14"/>
      <c r="EA288" s="14"/>
      <c r="EB288" s="14"/>
      <c r="EC288" s="14"/>
      <c r="ED288" s="14"/>
      <c r="EE288" s="14"/>
      <c r="EF288" s="14"/>
      <c r="EG288" s="14"/>
      <c r="EH288" s="14"/>
      <c r="EI288" s="14"/>
      <c r="EJ288" s="14"/>
      <c r="EK288" s="14"/>
      <c r="EL288" s="14"/>
      <c r="EM288" s="14"/>
      <c r="EN288" s="14"/>
      <c r="EO288" s="14"/>
      <c r="EP288" s="14"/>
      <c r="EQ288" s="14"/>
      <c r="ER288" s="14"/>
      <c r="ES288" s="14"/>
      <c r="ET288" s="14"/>
      <c r="EU288" s="14"/>
      <c r="EV288" s="14"/>
      <c r="EW288" s="14"/>
    </row>
    <row r="289" spans="1:153" s="79" customFormat="1" ht="38.25" x14ac:dyDescent="0.2">
      <c r="A289" s="61"/>
      <c r="B289" s="17"/>
      <c r="C289" s="59">
        <v>270</v>
      </c>
      <c r="D289" s="62" t="s">
        <v>749</v>
      </c>
      <c r="E289" s="62" t="s">
        <v>763</v>
      </c>
      <c r="F289" s="62" t="s">
        <v>764</v>
      </c>
      <c r="G289" s="63">
        <v>1939</v>
      </c>
      <c r="H289" s="64">
        <f>135/150</f>
        <v>0.9</v>
      </c>
      <c r="I289" s="57" t="s">
        <v>172</v>
      </c>
      <c r="J289" s="65">
        <v>40389</v>
      </c>
      <c r="K289" s="17"/>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c r="DQ289" s="14"/>
      <c r="DR289" s="14"/>
      <c r="DS289" s="14"/>
      <c r="DT289" s="14"/>
      <c r="DU289" s="14"/>
      <c r="DV289" s="14"/>
      <c r="DW289" s="14"/>
      <c r="DX289" s="14"/>
      <c r="DY289" s="14"/>
      <c r="DZ289" s="14"/>
      <c r="EA289" s="14"/>
      <c r="EB289" s="14"/>
      <c r="EC289" s="14"/>
      <c r="ED289" s="14"/>
      <c r="EE289" s="14"/>
      <c r="EF289" s="14"/>
      <c r="EG289" s="14"/>
      <c r="EH289" s="14"/>
      <c r="EI289" s="14"/>
      <c r="EJ289" s="14"/>
      <c r="EK289" s="14"/>
      <c r="EL289" s="14"/>
      <c r="EM289" s="14"/>
      <c r="EN289" s="14"/>
      <c r="EO289" s="14"/>
      <c r="EP289" s="14"/>
      <c r="EQ289" s="14"/>
      <c r="ER289" s="14"/>
      <c r="ES289" s="14"/>
      <c r="ET289" s="14"/>
      <c r="EU289" s="14"/>
      <c r="EV289" s="14"/>
      <c r="EW289" s="14"/>
    </row>
    <row r="290" spans="1:153" s="14" customFormat="1" ht="38.25" x14ac:dyDescent="0.2">
      <c r="A290" s="61"/>
      <c r="B290" s="17"/>
      <c r="C290" s="59">
        <v>271</v>
      </c>
      <c r="D290" s="62" t="s">
        <v>749</v>
      </c>
      <c r="E290" s="62" t="s">
        <v>765</v>
      </c>
      <c r="F290" s="62" t="s">
        <v>766</v>
      </c>
      <c r="G290" s="63">
        <v>1946</v>
      </c>
      <c r="H290" s="64">
        <v>3</v>
      </c>
      <c r="I290" s="57" t="s">
        <v>69</v>
      </c>
      <c r="J290" s="65">
        <v>38825</v>
      </c>
      <c r="K290" s="17"/>
    </row>
    <row r="291" spans="1:153" s="14" customFormat="1" ht="38.25" x14ac:dyDescent="0.2">
      <c r="A291" s="61"/>
      <c r="B291" s="17"/>
      <c r="C291" s="59">
        <v>272</v>
      </c>
      <c r="D291" s="62" t="s">
        <v>749</v>
      </c>
      <c r="E291" s="62" t="s">
        <v>767</v>
      </c>
      <c r="F291" s="62" t="s">
        <v>768</v>
      </c>
      <c r="G291" s="63">
        <v>1950</v>
      </c>
      <c r="H291" s="64">
        <f>135/150</f>
        <v>0.9</v>
      </c>
      <c r="I291" s="57" t="s">
        <v>172</v>
      </c>
      <c r="J291" s="65">
        <v>40389</v>
      </c>
      <c r="K291" s="17"/>
    </row>
    <row r="292" spans="1:153" s="79" customFormat="1" ht="25.5" x14ac:dyDescent="0.2">
      <c r="A292" s="61"/>
      <c r="B292" s="17"/>
      <c r="C292" s="59">
        <v>273</v>
      </c>
      <c r="D292" s="62" t="s">
        <v>749</v>
      </c>
      <c r="E292" s="62" t="s">
        <v>769</v>
      </c>
      <c r="F292" s="62" t="s">
        <v>770</v>
      </c>
      <c r="G292" s="63">
        <v>1963</v>
      </c>
      <c r="H292" s="64">
        <f>135/150</f>
        <v>0.9</v>
      </c>
      <c r="I292" s="57" t="s">
        <v>172</v>
      </c>
      <c r="J292" s="65">
        <v>40389</v>
      </c>
      <c r="K292" s="17"/>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c r="DQ292" s="14"/>
      <c r="DR292" s="14"/>
      <c r="DS292" s="14"/>
      <c r="DT292" s="14"/>
      <c r="DU292" s="14"/>
      <c r="DV292" s="14"/>
      <c r="DW292" s="14"/>
      <c r="DX292" s="14"/>
      <c r="DY292" s="14"/>
      <c r="DZ292" s="14"/>
      <c r="EA292" s="14"/>
      <c r="EB292" s="14"/>
      <c r="EC292" s="14"/>
      <c r="ED292" s="14"/>
      <c r="EE292" s="14"/>
      <c r="EF292" s="14"/>
      <c r="EG292" s="14"/>
      <c r="EH292" s="14"/>
      <c r="EI292" s="14"/>
      <c r="EJ292" s="14"/>
      <c r="EK292" s="14"/>
      <c r="EL292" s="14"/>
      <c r="EM292" s="14"/>
      <c r="EN292" s="14"/>
      <c r="EO292" s="14"/>
      <c r="EP292" s="14"/>
      <c r="EQ292" s="14"/>
      <c r="ER292" s="14"/>
      <c r="ES292" s="14"/>
      <c r="ET292" s="14"/>
      <c r="EU292" s="14"/>
      <c r="EV292" s="14"/>
      <c r="EW292" s="14"/>
    </row>
    <row r="293" spans="1:153" s="14" customFormat="1" ht="25.5" x14ac:dyDescent="0.2">
      <c r="A293" s="61"/>
      <c r="B293" s="17"/>
      <c r="C293" s="59">
        <v>274</v>
      </c>
      <c r="D293" s="62" t="s">
        <v>749</v>
      </c>
      <c r="E293" s="62" t="s">
        <v>771</v>
      </c>
      <c r="F293" s="62" t="s">
        <v>772</v>
      </c>
      <c r="G293" s="63">
        <v>1968</v>
      </c>
      <c r="H293" s="64">
        <f>135/150</f>
        <v>0.9</v>
      </c>
      <c r="I293" s="57" t="s">
        <v>172</v>
      </c>
      <c r="J293" s="65">
        <v>40389</v>
      </c>
      <c r="K293" s="17"/>
    </row>
    <row r="294" spans="1:153" s="14" customFormat="1" ht="38.25" x14ac:dyDescent="0.2">
      <c r="A294" s="61"/>
      <c r="B294" s="17"/>
      <c r="C294" s="59">
        <v>275</v>
      </c>
      <c r="D294" s="62" t="s">
        <v>749</v>
      </c>
      <c r="E294" s="62" t="s">
        <v>773</v>
      </c>
      <c r="F294" s="62" t="s">
        <v>774</v>
      </c>
      <c r="G294" s="63">
        <v>1973</v>
      </c>
      <c r="H294" s="64">
        <f>135/150</f>
        <v>0.9</v>
      </c>
      <c r="I294" s="57" t="s">
        <v>172</v>
      </c>
      <c r="J294" s="65">
        <v>40389</v>
      </c>
      <c r="K294" s="17"/>
    </row>
    <row r="295" spans="1:153" s="14" customFormat="1" ht="12.75" x14ac:dyDescent="0.2">
      <c r="A295" s="61" t="s">
        <v>1</v>
      </c>
      <c r="B295" s="17"/>
      <c r="C295" s="59">
        <v>276</v>
      </c>
      <c r="D295" s="62" t="s">
        <v>0</v>
      </c>
      <c r="E295" s="85" t="s">
        <v>775</v>
      </c>
      <c r="F295" s="85" t="s">
        <v>776</v>
      </c>
      <c r="G295" s="64">
        <v>1896</v>
      </c>
      <c r="H295" s="64">
        <v>30</v>
      </c>
      <c r="I295" s="57" t="s">
        <v>156</v>
      </c>
      <c r="J295" s="65">
        <v>39762</v>
      </c>
      <c r="K295" s="17"/>
    </row>
    <row r="296" spans="1:153" s="14" customFormat="1" ht="25.5" x14ac:dyDescent="0.2">
      <c r="A296" s="61" t="s">
        <v>1</v>
      </c>
      <c r="B296" s="17"/>
      <c r="C296" s="59">
        <v>277</v>
      </c>
      <c r="D296" s="62" t="s">
        <v>0</v>
      </c>
      <c r="E296" s="62" t="s">
        <v>777</v>
      </c>
      <c r="F296" s="62" t="s">
        <v>778</v>
      </c>
      <c r="G296" s="63">
        <v>1902</v>
      </c>
      <c r="H296" s="64">
        <v>110</v>
      </c>
      <c r="I296" s="67" t="s">
        <v>232</v>
      </c>
      <c r="J296" s="72">
        <v>42299</v>
      </c>
      <c r="K296" s="17"/>
    </row>
    <row r="297" spans="1:153" s="14" customFormat="1" ht="25.5" x14ac:dyDescent="0.2">
      <c r="A297" s="57"/>
      <c r="B297" s="17"/>
      <c r="C297" s="59">
        <v>278</v>
      </c>
      <c r="D297" s="62" t="s">
        <v>63</v>
      </c>
      <c r="E297" s="62" t="s">
        <v>779</v>
      </c>
      <c r="F297" s="62" t="s">
        <v>780</v>
      </c>
      <c r="G297" s="63">
        <v>2002</v>
      </c>
      <c r="H297" s="64">
        <v>0</v>
      </c>
      <c r="I297" s="127" t="s">
        <v>781</v>
      </c>
      <c r="J297" s="128">
        <v>41432</v>
      </c>
      <c r="K297" s="17"/>
    </row>
    <row r="298" spans="1:153" s="14" customFormat="1" ht="25.5" x14ac:dyDescent="0.2">
      <c r="A298" s="57"/>
      <c r="B298" s="17"/>
      <c r="C298" s="59">
        <v>279</v>
      </c>
      <c r="D298" s="62" t="s">
        <v>63</v>
      </c>
      <c r="E298" s="62" t="s">
        <v>779</v>
      </c>
      <c r="F298" s="62" t="s">
        <v>780</v>
      </c>
      <c r="G298" s="63">
        <v>2005</v>
      </c>
      <c r="H298" s="64">
        <v>0</v>
      </c>
      <c r="I298" s="102" t="s">
        <v>781</v>
      </c>
      <c r="J298" s="103">
        <v>41432</v>
      </c>
      <c r="K298" s="17"/>
    </row>
    <row r="299" spans="1:153" s="14" customFormat="1" ht="51" x14ac:dyDescent="0.2">
      <c r="A299" s="57" t="s">
        <v>52</v>
      </c>
      <c r="B299" s="17"/>
      <c r="C299" s="59">
        <v>280</v>
      </c>
      <c r="D299" s="84" t="s">
        <v>48</v>
      </c>
      <c r="E299" s="62" t="s">
        <v>782</v>
      </c>
      <c r="F299" s="62" t="s">
        <v>783</v>
      </c>
      <c r="G299" s="63">
        <v>1961</v>
      </c>
      <c r="H299" s="64">
        <v>0</v>
      </c>
      <c r="I299" s="57" t="s">
        <v>784</v>
      </c>
      <c r="J299" s="65">
        <v>42480</v>
      </c>
      <c r="K299" s="17"/>
    </row>
    <row r="300" spans="1:153" s="14" customFormat="1" ht="51" x14ac:dyDescent="0.2">
      <c r="A300" s="61" t="s">
        <v>1</v>
      </c>
      <c r="B300" s="17"/>
      <c r="C300" s="59">
        <v>281</v>
      </c>
      <c r="D300" s="62" t="s">
        <v>85</v>
      </c>
      <c r="E300" s="62" t="s">
        <v>785</v>
      </c>
      <c r="F300" s="62" t="s">
        <v>786</v>
      </c>
      <c r="G300" s="63">
        <v>1857</v>
      </c>
      <c r="H300" s="64">
        <v>0</v>
      </c>
      <c r="I300" s="57" t="s">
        <v>787</v>
      </c>
      <c r="J300" s="65">
        <v>41806</v>
      </c>
      <c r="K300" s="17"/>
    </row>
    <row r="301" spans="1:153" s="76" customFormat="1" ht="38.25" x14ac:dyDescent="0.2">
      <c r="A301" s="61" t="s">
        <v>1</v>
      </c>
      <c r="B301" s="17"/>
      <c r="C301" s="59">
        <v>282</v>
      </c>
      <c r="D301" s="62" t="s">
        <v>251</v>
      </c>
      <c r="E301" s="85" t="s">
        <v>788</v>
      </c>
      <c r="F301" s="62" t="s">
        <v>789</v>
      </c>
      <c r="G301" s="57">
        <v>1882</v>
      </c>
      <c r="H301" s="63">
        <v>125</v>
      </c>
      <c r="I301" s="57" t="s">
        <v>40</v>
      </c>
      <c r="J301" s="65">
        <v>43042</v>
      </c>
      <c r="K301" s="17"/>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c r="DQ301" s="14"/>
      <c r="DR301" s="14"/>
      <c r="DS301" s="14"/>
      <c r="DT301" s="14"/>
      <c r="DU301" s="14"/>
      <c r="DV301" s="14"/>
      <c r="DW301" s="14"/>
      <c r="DX301" s="14"/>
      <c r="DY301" s="14"/>
      <c r="DZ301" s="14"/>
      <c r="EA301" s="14"/>
      <c r="EB301" s="14"/>
      <c r="EC301" s="14"/>
      <c r="ED301" s="14"/>
      <c r="EE301" s="14"/>
      <c r="EF301" s="14"/>
      <c r="EG301" s="14"/>
      <c r="EH301" s="14"/>
      <c r="EI301" s="14"/>
      <c r="EJ301" s="14"/>
      <c r="EK301" s="14"/>
      <c r="EL301" s="14"/>
      <c r="EM301" s="14"/>
      <c r="EN301" s="14"/>
      <c r="EO301" s="14"/>
      <c r="EP301" s="14"/>
      <c r="EQ301" s="14"/>
      <c r="ER301" s="14"/>
      <c r="ES301" s="14"/>
      <c r="ET301" s="14"/>
      <c r="EU301" s="14"/>
      <c r="EV301" s="14"/>
      <c r="EW301" s="14"/>
    </row>
    <row r="302" spans="1:153" s="14" customFormat="1" ht="25.5" x14ac:dyDescent="0.2">
      <c r="A302" s="61"/>
      <c r="B302" s="17"/>
      <c r="C302" s="59">
        <v>283</v>
      </c>
      <c r="D302" s="62" t="s">
        <v>48</v>
      </c>
      <c r="E302" s="62" t="s">
        <v>790</v>
      </c>
      <c r="F302" s="85" t="s">
        <v>791</v>
      </c>
      <c r="G302" s="64">
        <v>1931</v>
      </c>
      <c r="H302" s="64">
        <v>0</v>
      </c>
      <c r="I302" s="57" t="s">
        <v>390</v>
      </c>
      <c r="J302" s="65">
        <v>42388</v>
      </c>
      <c r="K302" s="17"/>
    </row>
    <row r="303" spans="1:153" s="14" customFormat="1" ht="38.25" x14ac:dyDescent="0.2">
      <c r="A303" s="61" t="s">
        <v>1</v>
      </c>
      <c r="B303" s="17"/>
      <c r="C303" s="59">
        <v>284</v>
      </c>
      <c r="D303" s="62" t="s">
        <v>198</v>
      </c>
      <c r="E303" s="62" t="s">
        <v>792</v>
      </c>
      <c r="F303" s="62" t="s">
        <v>793</v>
      </c>
      <c r="G303" s="63">
        <v>1986</v>
      </c>
      <c r="H303" s="64">
        <v>0</v>
      </c>
      <c r="I303" s="57" t="s">
        <v>74</v>
      </c>
      <c r="J303" s="65">
        <v>39487</v>
      </c>
      <c r="K303" s="17"/>
    </row>
    <row r="304" spans="1:153" s="14" customFormat="1" ht="38.25" x14ac:dyDescent="0.2">
      <c r="A304" s="57"/>
      <c r="B304" s="17"/>
      <c r="C304" s="59">
        <v>285</v>
      </c>
      <c r="D304" s="84" t="s">
        <v>0</v>
      </c>
      <c r="E304" s="62" t="s">
        <v>794</v>
      </c>
      <c r="F304" s="62" t="s">
        <v>795</v>
      </c>
      <c r="G304" s="63">
        <v>1915</v>
      </c>
      <c r="H304" s="64">
        <v>0</v>
      </c>
      <c r="I304" s="57" t="s">
        <v>84</v>
      </c>
      <c r="J304" s="87">
        <v>42485</v>
      </c>
      <c r="K304" s="17"/>
    </row>
    <row r="305" spans="1:153" s="14" customFormat="1" ht="38.25" x14ac:dyDescent="0.2">
      <c r="A305" s="61" t="s">
        <v>1</v>
      </c>
      <c r="B305" s="17"/>
      <c r="C305" s="59">
        <v>286</v>
      </c>
      <c r="D305" s="62" t="s">
        <v>85</v>
      </c>
      <c r="E305" s="62" t="s">
        <v>796</v>
      </c>
      <c r="F305" s="62" t="s">
        <v>797</v>
      </c>
      <c r="G305" s="63">
        <v>1885</v>
      </c>
      <c r="H305" s="64">
        <v>192</v>
      </c>
      <c r="I305" s="57" t="s">
        <v>798</v>
      </c>
      <c r="J305" s="65">
        <v>41609</v>
      </c>
      <c r="K305" s="17"/>
    </row>
    <row r="306" spans="1:153" s="14" customFormat="1" ht="38.25" x14ac:dyDescent="0.2">
      <c r="A306" s="61"/>
      <c r="B306" s="17"/>
      <c r="C306" s="59">
        <v>287</v>
      </c>
      <c r="D306" s="62" t="s">
        <v>539</v>
      </c>
      <c r="E306" s="62" t="s">
        <v>799</v>
      </c>
      <c r="F306" s="62" t="s">
        <v>800</v>
      </c>
      <c r="G306" s="63">
        <v>1944</v>
      </c>
      <c r="H306" s="64">
        <v>30</v>
      </c>
      <c r="I306" s="57" t="s">
        <v>69</v>
      </c>
      <c r="J306" s="65">
        <v>39367</v>
      </c>
      <c r="K306" s="17"/>
    </row>
    <row r="307" spans="1:153" s="14" customFormat="1" ht="38.25" x14ac:dyDescent="0.2">
      <c r="A307" s="61"/>
      <c r="B307" s="17"/>
      <c r="C307" s="59">
        <v>288</v>
      </c>
      <c r="D307" s="62" t="s">
        <v>539</v>
      </c>
      <c r="E307" s="62" t="s">
        <v>801</v>
      </c>
      <c r="F307" s="62" t="s">
        <v>802</v>
      </c>
      <c r="G307" s="63">
        <v>1938</v>
      </c>
      <c r="H307" s="64">
        <v>50</v>
      </c>
      <c r="I307" s="57" t="s">
        <v>803</v>
      </c>
      <c r="J307" s="65">
        <v>39176</v>
      </c>
      <c r="K307" s="17"/>
    </row>
    <row r="308" spans="1:153" s="129" customFormat="1" ht="51" x14ac:dyDescent="0.2">
      <c r="A308" s="57" t="s">
        <v>52</v>
      </c>
      <c r="B308" s="17"/>
      <c r="C308" s="59">
        <v>289</v>
      </c>
      <c r="D308" s="62" t="s">
        <v>48</v>
      </c>
      <c r="E308" s="62" t="s">
        <v>804</v>
      </c>
      <c r="F308" s="62" t="s">
        <v>805</v>
      </c>
      <c r="G308" s="63">
        <v>1939</v>
      </c>
      <c r="H308" s="64">
        <v>0</v>
      </c>
      <c r="I308" s="57" t="s">
        <v>51</v>
      </c>
      <c r="J308" s="65">
        <v>39411</v>
      </c>
      <c r="K308" s="17"/>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c r="DQ308" s="14"/>
      <c r="DR308" s="14"/>
      <c r="DS308" s="14"/>
      <c r="DT308" s="14"/>
      <c r="DU308" s="14"/>
      <c r="DV308" s="14"/>
      <c r="DW308" s="14"/>
      <c r="DX308" s="14"/>
      <c r="DY308" s="14"/>
      <c r="DZ308" s="14"/>
      <c r="EA308" s="14"/>
      <c r="EB308" s="14"/>
      <c r="EC308" s="14"/>
      <c r="ED308" s="14"/>
      <c r="EE308" s="14"/>
      <c r="EF308" s="14"/>
      <c r="EG308" s="14"/>
      <c r="EH308" s="14"/>
      <c r="EI308" s="14"/>
      <c r="EJ308" s="14"/>
      <c r="EK308" s="14"/>
      <c r="EL308" s="14"/>
      <c r="EM308" s="14"/>
      <c r="EN308" s="14"/>
      <c r="EO308" s="14"/>
      <c r="EP308" s="14"/>
      <c r="EQ308" s="14"/>
      <c r="ER308" s="14"/>
      <c r="ES308" s="14"/>
      <c r="ET308" s="14"/>
      <c r="EU308" s="14"/>
      <c r="EV308" s="14"/>
      <c r="EW308" s="14"/>
    </row>
    <row r="309" spans="1:153" s="14" customFormat="1" ht="38.25" x14ac:dyDescent="0.2">
      <c r="A309" s="61" t="s">
        <v>523</v>
      </c>
      <c r="B309" s="17"/>
      <c r="C309" s="59">
        <v>290</v>
      </c>
      <c r="D309" s="62" t="s">
        <v>85</v>
      </c>
      <c r="E309" s="85" t="s">
        <v>806</v>
      </c>
      <c r="F309" s="62" t="s">
        <v>807</v>
      </c>
      <c r="G309" s="63">
        <v>1953</v>
      </c>
      <c r="H309" s="64">
        <v>0</v>
      </c>
      <c r="I309" s="57" t="s">
        <v>808</v>
      </c>
      <c r="J309" s="65">
        <v>40669</v>
      </c>
      <c r="K309" s="17"/>
    </row>
    <row r="310" spans="1:153" s="14" customFormat="1" ht="25.5" x14ac:dyDescent="0.2">
      <c r="A310" s="61"/>
      <c r="B310" s="17"/>
      <c r="C310" s="59">
        <v>291</v>
      </c>
      <c r="D310" s="62" t="s">
        <v>0</v>
      </c>
      <c r="E310" s="62" t="s">
        <v>809</v>
      </c>
      <c r="F310" s="62" t="s">
        <v>810</v>
      </c>
      <c r="G310" s="63">
        <v>1954</v>
      </c>
      <c r="H310" s="57">
        <v>200</v>
      </c>
      <c r="I310" s="57" t="s">
        <v>232</v>
      </c>
      <c r="J310" s="65">
        <v>42299</v>
      </c>
      <c r="K310" s="17"/>
    </row>
    <row r="311" spans="1:153" s="14" customFormat="1" ht="25.5" x14ac:dyDescent="0.2">
      <c r="A311" s="61" t="s">
        <v>523</v>
      </c>
      <c r="B311" s="17"/>
      <c r="C311" s="59">
        <v>292</v>
      </c>
      <c r="D311" s="62" t="s">
        <v>85</v>
      </c>
      <c r="E311" s="62" t="s">
        <v>811</v>
      </c>
      <c r="F311" s="62" t="s">
        <v>812</v>
      </c>
      <c r="G311" s="63">
        <v>1976</v>
      </c>
      <c r="H311" s="64">
        <v>15</v>
      </c>
      <c r="I311" s="57" t="s">
        <v>69</v>
      </c>
      <c r="J311" s="87">
        <v>38825</v>
      </c>
      <c r="K311" s="17"/>
    </row>
    <row r="312" spans="1:153" s="14" customFormat="1" ht="38.25" x14ac:dyDescent="0.2">
      <c r="A312" s="107" t="s">
        <v>52</v>
      </c>
      <c r="B312" s="94"/>
      <c r="C312" s="59">
        <v>293</v>
      </c>
      <c r="D312" s="84" t="s">
        <v>53</v>
      </c>
      <c r="E312" s="62" t="s">
        <v>813</v>
      </c>
      <c r="F312" s="62" t="s">
        <v>814</v>
      </c>
      <c r="G312" s="63">
        <v>1963</v>
      </c>
      <c r="H312" s="64">
        <v>45</v>
      </c>
      <c r="I312" s="57" t="s">
        <v>232</v>
      </c>
      <c r="J312" s="65">
        <v>43142</v>
      </c>
      <c r="K312" s="17"/>
    </row>
    <row r="313" spans="1:153" s="14" customFormat="1" ht="38.25" x14ac:dyDescent="0.2">
      <c r="A313" s="61" t="s">
        <v>1</v>
      </c>
      <c r="B313" s="17"/>
      <c r="C313" s="59">
        <v>294</v>
      </c>
      <c r="D313" s="62" t="s">
        <v>85</v>
      </c>
      <c r="E313" s="62" t="s">
        <v>815</v>
      </c>
      <c r="F313" s="62" t="s">
        <v>816</v>
      </c>
      <c r="G313" s="63">
        <v>1943</v>
      </c>
      <c r="H313" s="64">
        <v>60</v>
      </c>
      <c r="I313" s="57" t="s">
        <v>817</v>
      </c>
      <c r="J313" s="65">
        <v>42261</v>
      </c>
      <c r="K313" s="17"/>
    </row>
    <row r="314" spans="1:153" s="76" customFormat="1" ht="25.5" x14ac:dyDescent="0.2">
      <c r="A314" s="61" t="s">
        <v>1</v>
      </c>
      <c r="B314" s="17"/>
      <c r="C314" s="59">
        <v>295</v>
      </c>
      <c r="D314" s="62" t="s">
        <v>85</v>
      </c>
      <c r="E314" s="62" t="s">
        <v>818</v>
      </c>
      <c r="F314" s="62" t="s">
        <v>816</v>
      </c>
      <c r="G314" s="63">
        <v>1949</v>
      </c>
      <c r="H314" s="64">
        <v>0</v>
      </c>
      <c r="I314" s="57" t="s">
        <v>819</v>
      </c>
      <c r="J314" s="65">
        <v>42251</v>
      </c>
      <c r="K314" s="17"/>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c r="EA314" s="14"/>
      <c r="EB314" s="14"/>
      <c r="EC314" s="14"/>
      <c r="ED314" s="14"/>
      <c r="EE314" s="14"/>
      <c r="EF314" s="14"/>
      <c r="EG314" s="14"/>
      <c r="EH314" s="14"/>
      <c r="EI314" s="14"/>
      <c r="EJ314" s="14"/>
      <c r="EK314" s="14"/>
      <c r="EL314" s="14"/>
      <c r="EM314" s="14"/>
      <c r="EN314" s="14"/>
      <c r="EO314" s="14"/>
      <c r="EP314" s="14"/>
      <c r="EQ314" s="14"/>
      <c r="ER314" s="14"/>
      <c r="ES314" s="14"/>
      <c r="ET314" s="14"/>
      <c r="EU314" s="14"/>
      <c r="EV314" s="14"/>
      <c r="EW314" s="14"/>
    </row>
    <row r="315" spans="1:153" s="14" customFormat="1" ht="25.5" x14ac:dyDescent="0.2">
      <c r="A315" s="61" t="s">
        <v>820</v>
      </c>
      <c r="B315" s="17"/>
      <c r="C315" s="59">
        <v>296</v>
      </c>
      <c r="D315" s="62" t="s">
        <v>0</v>
      </c>
      <c r="E315" s="62" t="s">
        <v>821</v>
      </c>
      <c r="F315" s="62" t="s">
        <v>822</v>
      </c>
      <c r="G315" s="63">
        <v>1956</v>
      </c>
      <c r="H315" s="64">
        <v>25</v>
      </c>
      <c r="I315" s="57" t="s">
        <v>532</v>
      </c>
      <c r="J315" s="65">
        <v>39276</v>
      </c>
      <c r="K315" s="17"/>
    </row>
    <row r="316" spans="1:153" s="14" customFormat="1" ht="25.5" x14ac:dyDescent="0.2">
      <c r="A316" s="61" t="s">
        <v>1</v>
      </c>
      <c r="B316" s="17"/>
      <c r="C316" s="59">
        <v>297</v>
      </c>
      <c r="D316" s="62" t="s">
        <v>823</v>
      </c>
      <c r="E316" s="62" t="s">
        <v>824</v>
      </c>
      <c r="F316" s="62" t="s">
        <v>825</v>
      </c>
      <c r="G316" s="63">
        <v>1889</v>
      </c>
      <c r="H316" s="64">
        <v>150</v>
      </c>
      <c r="I316" s="57" t="s">
        <v>826</v>
      </c>
      <c r="J316" s="65">
        <v>40998</v>
      </c>
      <c r="K316" s="17"/>
    </row>
    <row r="317" spans="1:153" s="14" customFormat="1" ht="25.5" x14ac:dyDescent="0.2">
      <c r="A317" s="61"/>
      <c r="B317" s="17"/>
      <c r="C317" s="59">
        <v>298</v>
      </c>
      <c r="D317" s="84" t="s">
        <v>48</v>
      </c>
      <c r="E317" s="62" t="s">
        <v>397</v>
      </c>
      <c r="F317" s="62" t="s">
        <v>827</v>
      </c>
      <c r="G317" s="63">
        <v>1937</v>
      </c>
      <c r="H317" s="64">
        <v>0</v>
      </c>
      <c r="I317" s="57" t="s">
        <v>349</v>
      </c>
      <c r="J317" s="65">
        <v>42394</v>
      </c>
      <c r="K317" s="17"/>
    </row>
    <row r="318" spans="1:153" s="14" customFormat="1" ht="25.5" x14ac:dyDescent="0.2">
      <c r="A318" s="61"/>
      <c r="B318" s="17"/>
      <c r="C318" s="59">
        <v>299</v>
      </c>
      <c r="D318" s="62" t="s">
        <v>53</v>
      </c>
      <c r="E318" s="62" t="s">
        <v>828</v>
      </c>
      <c r="F318" s="62" t="s">
        <v>829</v>
      </c>
      <c r="G318" s="63">
        <v>1962</v>
      </c>
      <c r="H318" s="64">
        <v>11</v>
      </c>
      <c r="I318" s="57" t="s">
        <v>830</v>
      </c>
      <c r="J318" s="65">
        <v>42139</v>
      </c>
      <c r="K318" s="17"/>
    </row>
    <row r="319" spans="1:153" s="14" customFormat="1" ht="25.5" x14ac:dyDescent="0.2">
      <c r="A319" s="61"/>
      <c r="B319" s="17"/>
      <c r="C319" s="59">
        <v>300</v>
      </c>
      <c r="D319" s="62" t="s">
        <v>53</v>
      </c>
      <c r="E319" s="62" t="s">
        <v>831</v>
      </c>
      <c r="F319" s="62" t="s">
        <v>829</v>
      </c>
      <c r="G319" s="63">
        <v>1963</v>
      </c>
      <c r="H319" s="64">
        <v>20</v>
      </c>
      <c r="I319" s="57" t="s">
        <v>56</v>
      </c>
      <c r="J319" s="65">
        <v>39093</v>
      </c>
      <c r="K319" s="17"/>
    </row>
    <row r="320" spans="1:153" s="14" customFormat="1" ht="12.75" x14ac:dyDescent="0.2">
      <c r="A320" s="61" t="s">
        <v>1</v>
      </c>
      <c r="B320" s="17"/>
      <c r="C320" s="59">
        <v>301</v>
      </c>
      <c r="D320" s="62" t="s">
        <v>57</v>
      </c>
      <c r="E320" s="62" t="s">
        <v>99</v>
      </c>
      <c r="F320" s="62" t="s">
        <v>832</v>
      </c>
      <c r="G320" s="63">
        <v>1955</v>
      </c>
      <c r="H320" s="64">
        <v>25</v>
      </c>
      <c r="I320" s="57" t="s">
        <v>69</v>
      </c>
      <c r="J320" s="65">
        <v>38825</v>
      </c>
      <c r="K320" s="17"/>
    </row>
    <row r="321" spans="1:153" s="14" customFormat="1" ht="38.25" x14ac:dyDescent="0.2">
      <c r="A321" s="61" t="s">
        <v>1</v>
      </c>
      <c r="B321" s="94"/>
      <c r="C321" s="59">
        <v>302</v>
      </c>
      <c r="D321" s="84" t="s">
        <v>0</v>
      </c>
      <c r="E321" s="98" t="s">
        <v>833</v>
      </c>
      <c r="F321" s="62" t="s">
        <v>834</v>
      </c>
      <c r="G321" s="115">
        <v>1915</v>
      </c>
      <c r="H321" s="64">
        <v>30</v>
      </c>
      <c r="I321" s="57" t="s">
        <v>835</v>
      </c>
      <c r="J321" s="65">
        <v>43144</v>
      </c>
      <c r="K321" s="17"/>
    </row>
    <row r="322" spans="1:153" s="129" customFormat="1" ht="38.25" x14ac:dyDescent="0.2">
      <c r="A322" s="61"/>
      <c r="B322" s="17"/>
      <c r="C322" s="59">
        <v>303</v>
      </c>
      <c r="D322" s="84" t="s">
        <v>57</v>
      </c>
      <c r="E322" s="62" t="s">
        <v>836</v>
      </c>
      <c r="F322" s="62" t="s">
        <v>837</v>
      </c>
      <c r="G322" s="63">
        <v>1944</v>
      </c>
      <c r="H322" s="64">
        <v>0</v>
      </c>
      <c r="I322" s="57" t="s">
        <v>838</v>
      </c>
      <c r="J322" s="65">
        <v>42464</v>
      </c>
      <c r="K322" s="17"/>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c r="DQ322" s="14"/>
      <c r="DR322" s="14"/>
      <c r="DS322" s="14"/>
      <c r="DT322" s="14"/>
      <c r="DU322" s="14"/>
      <c r="DV322" s="14"/>
      <c r="DW322" s="14"/>
      <c r="DX322" s="14"/>
      <c r="DY322" s="14"/>
      <c r="DZ322" s="14"/>
      <c r="EA322" s="14"/>
      <c r="EB322" s="14"/>
      <c r="EC322" s="14"/>
      <c r="ED322" s="14"/>
      <c r="EE322" s="14"/>
      <c r="EF322" s="14"/>
      <c r="EG322" s="14"/>
      <c r="EH322" s="14"/>
      <c r="EI322" s="14"/>
      <c r="EJ322" s="14"/>
      <c r="EK322" s="14"/>
      <c r="EL322" s="14"/>
      <c r="EM322" s="14"/>
      <c r="EN322" s="14"/>
      <c r="EO322" s="14"/>
      <c r="EP322" s="14"/>
      <c r="EQ322" s="14"/>
      <c r="ER322" s="14"/>
      <c r="ES322" s="14"/>
      <c r="ET322" s="14"/>
      <c r="EU322" s="14"/>
      <c r="EV322" s="14"/>
      <c r="EW322" s="14"/>
    </row>
    <row r="323" spans="1:153" s="14" customFormat="1" ht="38.25" x14ac:dyDescent="0.2">
      <c r="A323" s="61"/>
      <c r="B323" s="17"/>
      <c r="C323" s="59">
        <v>304</v>
      </c>
      <c r="D323" s="62" t="s">
        <v>57</v>
      </c>
      <c r="E323" s="62" t="s">
        <v>839</v>
      </c>
      <c r="F323" s="62" t="s">
        <v>840</v>
      </c>
      <c r="G323" s="63">
        <v>1921</v>
      </c>
      <c r="H323" s="64">
        <v>0</v>
      </c>
      <c r="I323" s="57" t="s">
        <v>702</v>
      </c>
      <c r="J323" s="65">
        <v>40179</v>
      </c>
      <c r="K323" s="17"/>
    </row>
    <row r="324" spans="1:153" s="14" customFormat="1" ht="38.25" x14ac:dyDescent="0.2">
      <c r="A324" s="57" t="s">
        <v>46</v>
      </c>
      <c r="B324" s="17"/>
      <c r="C324" s="59">
        <v>305</v>
      </c>
      <c r="D324" s="84" t="s">
        <v>610</v>
      </c>
      <c r="E324" s="62" t="s">
        <v>842</v>
      </c>
      <c r="F324" s="62" t="s">
        <v>843</v>
      </c>
      <c r="G324" s="63">
        <v>1930</v>
      </c>
      <c r="H324" s="64">
        <v>0</v>
      </c>
      <c r="I324" s="57" t="s">
        <v>390</v>
      </c>
      <c r="J324" s="65">
        <v>42388</v>
      </c>
      <c r="K324" s="77"/>
    </row>
    <row r="325" spans="1:153" s="14" customFormat="1" ht="25.5" x14ac:dyDescent="0.2">
      <c r="A325" s="57" t="s">
        <v>46</v>
      </c>
      <c r="B325" s="17"/>
      <c r="C325" s="59">
        <v>306</v>
      </c>
      <c r="D325" s="62" t="s">
        <v>63</v>
      </c>
      <c r="E325" s="62" t="s">
        <v>842</v>
      </c>
      <c r="F325" s="62" t="s">
        <v>844</v>
      </c>
      <c r="G325" s="63">
        <v>1944</v>
      </c>
      <c r="H325" s="64">
        <v>14</v>
      </c>
      <c r="I325" s="57" t="s">
        <v>333</v>
      </c>
      <c r="J325" s="65">
        <v>39282</v>
      </c>
      <c r="K325" s="77"/>
    </row>
    <row r="326" spans="1:153" s="14" customFormat="1" ht="51" x14ac:dyDescent="0.2">
      <c r="A326" s="90" t="s">
        <v>845</v>
      </c>
      <c r="B326" s="17"/>
      <c r="C326" s="59">
        <v>307</v>
      </c>
      <c r="D326" s="84" t="s">
        <v>846</v>
      </c>
      <c r="E326" s="62" t="s">
        <v>847</v>
      </c>
      <c r="F326" s="62" t="s">
        <v>848</v>
      </c>
      <c r="G326" s="63">
        <v>1952</v>
      </c>
      <c r="H326" s="64">
        <v>0</v>
      </c>
      <c r="I326" s="57" t="s">
        <v>84</v>
      </c>
      <c r="J326" s="65">
        <v>42430</v>
      </c>
      <c r="K326" s="77"/>
    </row>
    <row r="327" spans="1:153" s="14" customFormat="1" ht="25.5" x14ac:dyDescent="0.2">
      <c r="A327" s="61"/>
      <c r="B327" s="17"/>
      <c r="C327" s="59">
        <v>308</v>
      </c>
      <c r="D327" s="84" t="s">
        <v>849</v>
      </c>
      <c r="E327" s="62" t="s">
        <v>269</v>
      </c>
      <c r="F327" s="62" t="s">
        <v>850</v>
      </c>
      <c r="G327" s="63">
        <v>1934</v>
      </c>
      <c r="H327" s="64">
        <v>0</v>
      </c>
      <c r="I327" s="57" t="s">
        <v>84</v>
      </c>
      <c r="J327" s="65">
        <v>42430</v>
      </c>
      <c r="K327" s="17"/>
    </row>
    <row r="328" spans="1:153" s="14" customFormat="1" ht="25.5" x14ac:dyDescent="0.2">
      <c r="A328" s="61"/>
      <c r="B328" s="17"/>
      <c r="C328" s="59">
        <v>309</v>
      </c>
      <c r="D328" s="84" t="s">
        <v>849</v>
      </c>
      <c r="E328" s="62" t="s">
        <v>269</v>
      </c>
      <c r="F328" s="62" t="s">
        <v>851</v>
      </c>
      <c r="G328" s="63">
        <v>1937</v>
      </c>
      <c r="H328" s="64">
        <v>0</v>
      </c>
      <c r="I328" s="57" t="s">
        <v>84</v>
      </c>
      <c r="J328" s="65">
        <v>42430</v>
      </c>
      <c r="K328" s="17"/>
    </row>
    <row r="329" spans="1:153" s="14" customFormat="1" ht="25.5" x14ac:dyDescent="0.2">
      <c r="A329" s="61"/>
      <c r="B329" s="17"/>
      <c r="C329" s="59">
        <v>310</v>
      </c>
      <c r="D329" s="62" t="s">
        <v>849</v>
      </c>
      <c r="E329" s="62" t="s">
        <v>269</v>
      </c>
      <c r="F329" s="62" t="s">
        <v>852</v>
      </c>
      <c r="G329" s="63">
        <v>1947</v>
      </c>
      <c r="H329" s="64">
        <v>10</v>
      </c>
      <c r="I329" s="57" t="s">
        <v>853</v>
      </c>
      <c r="J329" s="65">
        <v>40377</v>
      </c>
      <c r="K329" s="17"/>
    </row>
    <row r="330" spans="1:153" s="14" customFormat="1" ht="38.25" x14ac:dyDescent="0.2">
      <c r="A330" s="61" t="s">
        <v>1</v>
      </c>
      <c r="B330" s="17"/>
      <c r="C330" s="59">
        <v>311</v>
      </c>
      <c r="D330" s="62" t="s">
        <v>286</v>
      </c>
      <c r="E330" s="62" t="s">
        <v>854</v>
      </c>
      <c r="F330" s="62" t="s">
        <v>855</v>
      </c>
      <c r="G330" s="63">
        <v>1984</v>
      </c>
      <c r="H330" s="64">
        <v>0</v>
      </c>
      <c r="I330" s="57" t="s">
        <v>856</v>
      </c>
      <c r="J330" s="87">
        <v>42149</v>
      </c>
      <c r="K330" s="17"/>
    </row>
    <row r="331" spans="1:153" s="14" customFormat="1" ht="51" x14ac:dyDescent="0.2">
      <c r="A331" s="61"/>
      <c r="B331" s="17"/>
      <c r="C331" s="59">
        <v>312</v>
      </c>
      <c r="D331" s="62" t="s">
        <v>0</v>
      </c>
      <c r="E331" s="62" t="s">
        <v>857</v>
      </c>
      <c r="F331" s="62" t="s">
        <v>858</v>
      </c>
      <c r="G331" s="57">
        <v>1893</v>
      </c>
      <c r="H331" s="63">
        <v>135</v>
      </c>
      <c r="I331" s="57" t="s">
        <v>40</v>
      </c>
      <c r="J331" s="65">
        <v>41885</v>
      </c>
      <c r="K331" s="77"/>
    </row>
    <row r="332" spans="1:153" s="14" customFormat="1" ht="38.25" x14ac:dyDescent="0.2">
      <c r="A332" s="61"/>
      <c r="B332" s="17"/>
      <c r="C332" s="59">
        <v>313</v>
      </c>
      <c r="D332" s="84" t="s">
        <v>0</v>
      </c>
      <c r="E332" s="62" t="s">
        <v>859</v>
      </c>
      <c r="F332" s="62" t="s">
        <v>860</v>
      </c>
      <c r="G332" s="57">
        <v>1898</v>
      </c>
      <c r="H332" s="63">
        <v>0</v>
      </c>
      <c r="I332" s="57" t="s">
        <v>861</v>
      </c>
      <c r="J332" s="65">
        <v>42641</v>
      </c>
      <c r="K332" s="77"/>
    </row>
    <row r="333" spans="1:153" s="14" customFormat="1" ht="38.25" x14ac:dyDescent="0.2">
      <c r="A333" s="61"/>
      <c r="B333" s="17"/>
      <c r="C333" s="59">
        <v>314</v>
      </c>
      <c r="D333" s="84" t="s">
        <v>85</v>
      </c>
      <c r="E333" s="62" t="s">
        <v>862</v>
      </c>
      <c r="F333" s="62" t="s">
        <v>863</v>
      </c>
      <c r="G333" s="57">
        <v>1876</v>
      </c>
      <c r="H333" s="64">
        <v>0</v>
      </c>
      <c r="I333" s="57" t="s">
        <v>84</v>
      </c>
      <c r="J333" s="65">
        <v>42584</v>
      </c>
      <c r="K333" s="17"/>
    </row>
    <row r="334" spans="1:153" s="14" customFormat="1" ht="38.25" x14ac:dyDescent="0.2">
      <c r="A334" s="61" t="s">
        <v>166</v>
      </c>
      <c r="B334" s="17"/>
      <c r="C334" s="59">
        <v>315</v>
      </c>
      <c r="D334" s="62" t="s">
        <v>85</v>
      </c>
      <c r="E334" s="62" t="s">
        <v>864</v>
      </c>
      <c r="F334" s="62" t="s">
        <v>865</v>
      </c>
      <c r="G334" s="63">
        <v>1923</v>
      </c>
      <c r="H334" s="64">
        <v>9</v>
      </c>
      <c r="I334" s="57" t="s">
        <v>866</v>
      </c>
      <c r="J334" s="65">
        <v>41230</v>
      </c>
      <c r="K334" s="17"/>
    </row>
    <row r="335" spans="1:153" s="14" customFormat="1" ht="38.25" x14ac:dyDescent="0.2">
      <c r="A335" s="61" t="s">
        <v>1</v>
      </c>
      <c r="B335" s="94"/>
      <c r="C335" s="59">
        <v>316</v>
      </c>
      <c r="D335" s="84" t="s">
        <v>85</v>
      </c>
      <c r="E335" s="62" t="s">
        <v>868</v>
      </c>
      <c r="F335" s="62" t="s">
        <v>869</v>
      </c>
      <c r="G335" s="63">
        <v>1916</v>
      </c>
      <c r="H335" s="64">
        <v>200</v>
      </c>
      <c r="I335" s="57" t="s">
        <v>122</v>
      </c>
      <c r="J335" s="65">
        <v>43142</v>
      </c>
      <c r="K335" s="17"/>
    </row>
    <row r="336" spans="1:153" s="14" customFormat="1" ht="25.5" x14ac:dyDescent="0.2">
      <c r="A336" s="61" t="s">
        <v>1</v>
      </c>
      <c r="B336" s="17"/>
      <c r="C336" s="59">
        <v>317</v>
      </c>
      <c r="D336" s="84" t="s">
        <v>85</v>
      </c>
      <c r="E336" s="62" t="s">
        <v>870</v>
      </c>
      <c r="F336" s="62" t="s">
        <v>871</v>
      </c>
      <c r="G336" s="63">
        <v>1952</v>
      </c>
      <c r="H336" s="64">
        <v>100</v>
      </c>
      <c r="I336" s="57" t="s">
        <v>122</v>
      </c>
      <c r="J336" s="65">
        <v>42967</v>
      </c>
      <c r="K336" s="17"/>
    </row>
    <row r="337" spans="1:153" s="14" customFormat="1" ht="25.5" x14ac:dyDescent="0.2">
      <c r="A337" s="61" t="s">
        <v>1</v>
      </c>
      <c r="B337" s="94"/>
      <c r="C337" s="59">
        <v>318</v>
      </c>
      <c r="D337" s="84" t="s">
        <v>85</v>
      </c>
      <c r="E337" s="62" t="s">
        <v>872</v>
      </c>
      <c r="F337" s="62" t="s">
        <v>873</v>
      </c>
      <c r="G337" s="63">
        <v>1938</v>
      </c>
      <c r="H337" s="64">
        <v>90</v>
      </c>
      <c r="I337" s="57" t="s">
        <v>122</v>
      </c>
      <c r="J337" s="65">
        <v>43142</v>
      </c>
      <c r="K337" s="17"/>
    </row>
    <row r="338" spans="1:153" s="14" customFormat="1" ht="25.5" x14ac:dyDescent="0.2">
      <c r="A338" s="61"/>
      <c r="B338" s="17"/>
      <c r="C338" s="59">
        <v>319</v>
      </c>
      <c r="D338" s="62" t="s">
        <v>53</v>
      </c>
      <c r="E338" s="62" t="s">
        <v>874</v>
      </c>
      <c r="F338" s="62" t="s">
        <v>875</v>
      </c>
      <c r="G338" s="63">
        <v>1985</v>
      </c>
      <c r="H338" s="91" t="s">
        <v>46</v>
      </c>
      <c r="I338" s="57" t="s">
        <v>89</v>
      </c>
      <c r="J338" s="65" t="s">
        <v>89</v>
      </c>
      <c r="K338" s="17"/>
    </row>
    <row r="339" spans="1:153" s="130" customFormat="1" ht="25.5" x14ac:dyDescent="0.2">
      <c r="A339" s="61" t="s">
        <v>876</v>
      </c>
      <c r="B339" s="17"/>
      <c r="C339" s="59">
        <v>320</v>
      </c>
      <c r="D339" s="62" t="s">
        <v>85</v>
      </c>
      <c r="E339" s="85" t="s">
        <v>877</v>
      </c>
      <c r="F339" s="85" t="s">
        <v>878</v>
      </c>
      <c r="G339" s="63">
        <v>1873</v>
      </c>
      <c r="H339" s="64">
        <v>10</v>
      </c>
      <c r="I339" s="57" t="s">
        <v>698</v>
      </c>
      <c r="J339" s="87">
        <v>36526</v>
      </c>
      <c r="K339" s="77"/>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c r="DQ339" s="14"/>
      <c r="DR339" s="14"/>
      <c r="DS339" s="14"/>
      <c r="DT339" s="14"/>
      <c r="DU339" s="14"/>
      <c r="DV339" s="14"/>
      <c r="DW339" s="14"/>
      <c r="DX339" s="14"/>
      <c r="DY339" s="14"/>
      <c r="DZ339" s="14"/>
      <c r="EA339" s="14"/>
      <c r="EB339" s="14"/>
      <c r="EC339" s="14"/>
      <c r="ED339" s="14"/>
      <c r="EE339" s="14"/>
      <c r="EF339" s="14"/>
      <c r="EG339" s="14"/>
      <c r="EH339" s="14"/>
      <c r="EI339" s="14"/>
      <c r="EJ339" s="14"/>
      <c r="EK339" s="14"/>
      <c r="EL339" s="14"/>
      <c r="EM339" s="14"/>
      <c r="EN339" s="14"/>
      <c r="EO339" s="14"/>
      <c r="EP339" s="14"/>
      <c r="EQ339" s="14"/>
      <c r="ER339" s="14"/>
      <c r="ES339" s="14"/>
      <c r="ET339" s="14"/>
      <c r="EU339" s="14"/>
      <c r="EV339" s="14"/>
      <c r="EW339" s="14"/>
    </row>
    <row r="340" spans="1:153" s="130" customFormat="1" ht="25.5" x14ac:dyDescent="0.2">
      <c r="A340" s="57" t="s">
        <v>52</v>
      </c>
      <c r="B340" s="17"/>
      <c r="C340" s="59">
        <v>321</v>
      </c>
      <c r="D340" s="62" t="s">
        <v>85</v>
      </c>
      <c r="E340" s="62" t="s">
        <v>880</v>
      </c>
      <c r="F340" s="62" t="s">
        <v>881</v>
      </c>
      <c r="G340" s="63">
        <v>1875</v>
      </c>
      <c r="H340" s="64">
        <v>0</v>
      </c>
      <c r="I340" s="57" t="s">
        <v>141</v>
      </c>
      <c r="J340" s="65">
        <v>41121</v>
      </c>
      <c r="K340" s="77"/>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c r="DQ340" s="14"/>
      <c r="DR340" s="14"/>
      <c r="DS340" s="14"/>
      <c r="DT340" s="14"/>
      <c r="DU340" s="14"/>
      <c r="DV340" s="14"/>
      <c r="DW340" s="14"/>
      <c r="DX340" s="14"/>
      <c r="DY340" s="14"/>
      <c r="DZ340" s="14"/>
      <c r="EA340" s="14"/>
      <c r="EB340" s="14"/>
      <c r="EC340" s="14"/>
      <c r="ED340" s="14"/>
      <c r="EE340" s="14"/>
      <c r="EF340" s="14"/>
      <c r="EG340" s="14"/>
      <c r="EH340" s="14"/>
      <c r="EI340" s="14"/>
      <c r="EJ340" s="14"/>
      <c r="EK340" s="14"/>
      <c r="EL340" s="14"/>
      <c r="EM340" s="14"/>
      <c r="EN340" s="14"/>
      <c r="EO340" s="14"/>
      <c r="EP340" s="14"/>
      <c r="EQ340" s="14"/>
      <c r="ER340" s="14"/>
      <c r="ES340" s="14"/>
      <c r="ET340" s="14"/>
      <c r="EU340" s="14"/>
      <c r="EV340" s="14"/>
      <c r="EW340" s="14"/>
    </row>
    <row r="341" spans="1:153" s="14" customFormat="1" ht="25.5" x14ac:dyDescent="0.2">
      <c r="A341" s="61" t="s">
        <v>1</v>
      </c>
      <c r="B341" s="17"/>
      <c r="C341" s="59">
        <v>322</v>
      </c>
      <c r="D341" s="62" t="s">
        <v>85</v>
      </c>
      <c r="E341" s="62" t="s">
        <v>879</v>
      </c>
      <c r="F341" s="62" t="s">
        <v>882</v>
      </c>
      <c r="G341" s="63">
        <v>1876</v>
      </c>
      <c r="H341" s="64"/>
      <c r="I341" s="57" t="s">
        <v>461</v>
      </c>
      <c r="J341" s="87">
        <v>41025</v>
      </c>
      <c r="K341" s="77"/>
    </row>
    <row r="342" spans="1:153" s="14" customFormat="1" ht="51" x14ac:dyDescent="0.2">
      <c r="A342" s="57" t="s">
        <v>52</v>
      </c>
      <c r="B342" s="17"/>
      <c r="C342" s="59">
        <v>323</v>
      </c>
      <c r="D342" s="62" t="s">
        <v>85</v>
      </c>
      <c r="E342" s="62" t="s">
        <v>883</v>
      </c>
      <c r="F342" s="85" t="s">
        <v>884</v>
      </c>
      <c r="G342" s="63">
        <v>1876</v>
      </c>
      <c r="H342" s="64">
        <v>10</v>
      </c>
      <c r="I342" s="57" t="s">
        <v>698</v>
      </c>
      <c r="J342" s="87">
        <v>36526</v>
      </c>
      <c r="K342" s="77"/>
    </row>
    <row r="343" spans="1:153" s="79" customFormat="1" ht="25.5" x14ac:dyDescent="0.2">
      <c r="A343" s="80" t="s">
        <v>52</v>
      </c>
      <c r="B343" s="82"/>
      <c r="C343" s="59">
        <v>324</v>
      </c>
      <c r="D343" s="62" t="s">
        <v>85</v>
      </c>
      <c r="E343" s="62" t="s">
        <v>885</v>
      </c>
      <c r="F343" s="62" t="s">
        <v>886</v>
      </c>
      <c r="G343" s="63">
        <v>1877</v>
      </c>
      <c r="H343" s="64" t="s">
        <v>887</v>
      </c>
      <c r="I343" s="57" t="s">
        <v>888</v>
      </c>
      <c r="J343" s="65" t="s">
        <v>889</v>
      </c>
      <c r="K343" s="82"/>
    </row>
    <row r="344" spans="1:153" s="79" customFormat="1" ht="25.5" x14ac:dyDescent="0.2">
      <c r="A344" s="81" t="s">
        <v>1</v>
      </c>
      <c r="B344" s="82"/>
      <c r="C344" s="59">
        <v>325</v>
      </c>
      <c r="D344" s="62" t="s">
        <v>85</v>
      </c>
      <c r="E344" s="62" t="s">
        <v>879</v>
      </c>
      <c r="F344" s="62" t="s">
        <v>890</v>
      </c>
      <c r="G344" s="63">
        <v>1877</v>
      </c>
      <c r="H344" s="64"/>
      <c r="I344" s="57" t="s">
        <v>52</v>
      </c>
      <c r="J344" s="87">
        <v>36526</v>
      </c>
      <c r="K344" s="82"/>
    </row>
    <row r="345" spans="1:153" s="14" customFormat="1" ht="25.5" x14ac:dyDescent="0.2">
      <c r="A345" s="61" t="s">
        <v>1</v>
      </c>
      <c r="B345" s="17"/>
      <c r="C345" s="59">
        <v>326</v>
      </c>
      <c r="D345" s="62" t="s">
        <v>85</v>
      </c>
      <c r="E345" s="85" t="s">
        <v>891</v>
      </c>
      <c r="F345" s="62" t="s">
        <v>892</v>
      </c>
      <c r="G345" s="63">
        <v>1949</v>
      </c>
      <c r="H345" s="64">
        <v>25</v>
      </c>
      <c r="I345" s="57" t="s">
        <v>893</v>
      </c>
      <c r="J345" s="65">
        <v>39382</v>
      </c>
      <c r="K345" s="17"/>
    </row>
    <row r="346" spans="1:153" s="14" customFormat="1" ht="25.5" x14ac:dyDescent="0.2">
      <c r="A346" s="61" t="s">
        <v>1</v>
      </c>
      <c r="B346" s="17"/>
      <c r="C346" s="59">
        <v>327</v>
      </c>
      <c r="D346" s="62" t="s">
        <v>116</v>
      </c>
      <c r="E346" s="62" t="s">
        <v>895</v>
      </c>
      <c r="F346" s="85" t="s">
        <v>896</v>
      </c>
      <c r="G346" s="63">
        <v>1988</v>
      </c>
      <c r="H346" s="64">
        <v>20</v>
      </c>
      <c r="I346" s="102" t="s">
        <v>897</v>
      </c>
      <c r="J346" s="103">
        <v>38777</v>
      </c>
      <c r="K346" s="17"/>
    </row>
    <row r="347" spans="1:153" s="14" customFormat="1" ht="51" x14ac:dyDescent="0.2">
      <c r="A347" s="61" t="s">
        <v>1</v>
      </c>
      <c r="B347" s="17"/>
      <c r="C347" s="59">
        <v>328</v>
      </c>
      <c r="D347" s="62" t="s">
        <v>57</v>
      </c>
      <c r="E347" s="62" t="s">
        <v>898</v>
      </c>
      <c r="F347" s="62" t="s">
        <v>899</v>
      </c>
      <c r="G347" s="63">
        <v>1988</v>
      </c>
      <c r="H347" s="64">
        <v>80</v>
      </c>
      <c r="I347" s="102" t="s">
        <v>897</v>
      </c>
      <c r="J347" s="103">
        <v>38777</v>
      </c>
      <c r="K347" s="17"/>
    </row>
    <row r="348" spans="1:153" s="76" customFormat="1" ht="25.5" x14ac:dyDescent="0.2">
      <c r="A348" s="61" t="s">
        <v>1</v>
      </c>
      <c r="B348" s="94"/>
      <c r="C348" s="59">
        <v>329</v>
      </c>
      <c r="D348" s="84" t="s">
        <v>85</v>
      </c>
      <c r="E348" s="62" t="s">
        <v>900</v>
      </c>
      <c r="F348" s="62" t="s">
        <v>901</v>
      </c>
      <c r="G348" s="63">
        <v>1926</v>
      </c>
      <c r="H348" s="64">
        <v>40</v>
      </c>
      <c r="I348" s="57" t="s">
        <v>232</v>
      </c>
      <c r="J348" s="65">
        <v>43142</v>
      </c>
      <c r="K348" s="17"/>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c r="DQ348" s="14"/>
      <c r="DR348" s="14"/>
      <c r="DS348" s="14"/>
      <c r="DT348" s="14"/>
      <c r="DU348" s="14"/>
      <c r="DV348" s="14"/>
      <c r="DW348" s="14"/>
      <c r="DX348" s="14"/>
      <c r="DY348" s="14"/>
      <c r="DZ348" s="14"/>
      <c r="EA348" s="14"/>
      <c r="EB348" s="14"/>
      <c r="EC348" s="14"/>
      <c r="ED348" s="14"/>
      <c r="EE348" s="14"/>
      <c r="EF348" s="14"/>
      <c r="EG348" s="14"/>
      <c r="EH348" s="14"/>
      <c r="EI348" s="14"/>
      <c r="EJ348" s="14"/>
      <c r="EK348" s="14"/>
      <c r="EL348" s="14"/>
      <c r="EM348" s="14"/>
      <c r="EN348" s="14"/>
      <c r="EO348" s="14"/>
      <c r="EP348" s="14"/>
      <c r="EQ348" s="14"/>
      <c r="ER348" s="14"/>
      <c r="ES348" s="14"/>
      <c r="ET348" s="14"/>
      <c r="EU348" s="14"/>
      <c r="EV348" s="14"/>
      <c r="EW348" s="14"/>
    </row>
    <row r="349" spans="1:153" s="14" customFormat="1" ht="38.25" x14ac:dyDescent="0.2">
      <c r="A349" s="61"/>
      <c r="B349" s="17"/>
      <c r="C349" s="59">
        <v>330</v>
      </c>
      <c r="D349" s="62" t="s">
        <v>903</v>
      </c>
      <c r="E349" s="73" t="s">
        <v>904</v>
      </c>
      <c r="F349" s="73" t="s">
        <v>905</v>
      </c>
      <c r="G349" s="69">
        <v>2015</v>
      </c>
      <c r="H349" s="70" t="s">
        <v>906</v>
      </c>
      <c r="I349" s="127" t="s">
        <v>156</v>
      </c>
      <c r="J349" s="128">
        <v>42323</v>
      </c>
      <c r="K349" s="17"/>
    </row>
    <row r="350" spans="1:153" s="14" customFormat="1" ht="25.5" x14ac:dyDescent="0.2">
      <c r="A350" s="61" t="s">
        <v>1</v>
      </c>
      <c r="B350" s="17"/>
      <c r="C350" s="59">
        <v>331</v>
      </c>
      <c r="D350" s="62" t="s">
        <v>116</v>
      </c>
      <c r="E350" s="62" t="s">
        <v>907</v>
      </c>
      <c r="F350" s="62" t="s">
        <v>908</v>
      </c>
      <c r="G350" s="63">
        <v>2004</v>
      </c>
      <c r="H350" s="64">
        <v>100</v>
      </c>
      <c r="I350" s="57" t="s">
        <v>909</v>
      </c>
      <c r="J350" s="65">
        <v>41837</v>
      </c>
      <c r="K350" s="17"/>
    </row>
    <row r="351" spans="1:153" s="14" customFormat="1" ht="38.25" x14ac:dyDescent="0.2">
      <c r="A351" s="61" t="s">
        <v>1</v>
      </c>
      <c r="B351" s="17"/>
      <c r="C351" s="59">
        <v>332</v>
      </c>
      <c r="D351" s="62" t="s">
        <v>286</v>
      </c>
      <c r="E351" s="62" t="s">
        <v>910</v>
      </c>
      <c r="F351" s="62" t="s">
        <v>911</v>
      </c>
      <c r="G351" s="63">
        <v>1954</v>
      </c>
      <c r="H351" s="57">
        <v>190</v>
      </c>
      <c r="I351" s="57" t="s">
        <v>232</v>
      </c>
      <c r="J351" s="65">
        <v>42299</v>
      </c>
      <c r="K351" s="17"/>
    </row>
    <row r="352" spans="1:153" s="14" customFormat="1" ht="25.5" x14ac:dyDescent="0.2">
      <c r="A352" s="61" t="s">
        <v>1</v>
      </c>
      <c r="B352" s="17"/>
      <c r="C352" s="59">
        <v>333</v>
      </c>
      <c r="D352" s="62" t="s">
        <v>0</v>
      </c>
      <c r="E352" s="62" t="s">
        <v>912</v>
      </c>
      <c r="F352" s="62" t="s">
        <v>913</v>
      </c>
      <c r="G352" s="57" t="s">
        <v>914</v>
      </c>
      <c r="H352" s="64">
        <f>70/2</f>
        <v>35</v>
      </c>
      <c r="I352" s="57" t="s">
        <v>915</v>
      </c>
      <c r="J352" s="65">
        <v>42289</v>
      </c>
      <c r="K352" s="17"/>
    </row>
    <row r="353" spans="1:153" s="14" customFormat="1" ht="25.5" x14ac:dyDescent="0.2">
      <c r="A353" s="61" t="s">
        <v>916</v>
      </c>
      <c r="B353" s="17"/>
      <c r="C353" s="59">
        <v>334</v>
      </c>
      <c r="D353" s="62" t="s">
        <v>0</v>
      </c>
      <c r="E353" s="62" t="s">
        <v>917</v>
      </c>
      <c r="F353" s="62" t="s">
        <v>918</v>
      </c>
      <c r="G353" s="63">
        <v>1996</v>
      </c>
      <c r="H353" s="64">
        <v>35</v>
      </c>
      <c r="I353" s="102" t="s">
        <v>897</v>
      </c>
      <c r="J353" s="103">
        <v>38777</v>
      </c>
      <c r="K353" s="17"/>
    </row>
    <row r="354" spans="1:153" s="14" customFormat="1" ht="25.5" x14ac:dyDescent="0.2">
      <c r="A354" s="61" t="s">
        <v>916</v>
      </c>
      <c r="B354" s="17"/>
      <c r="C354" s="59">
        <v>335</v>
      </c>
      <c r="D354" s="62" t="s">
        <v>116</v>
      </c>
      <c r="E354" s="62" t="s">
        <v>919</v>
      </c>
      <c r="F354" s="62" t="s">
        <v>920</v>
      </c>
      <c r="G354" s="63">
        <v>1996</v>
      </c>
      <c r="H354" s="64">
        <v>35</v>
      </c>
      <c r="I354" s="102" t="s">
        <v>897</v>
      </c>
      <c r="J354" s="103">
        <v>38777</v>
      </c>
      <c r="K354" s="17"/>
    </row>
    <row r="355" spans="1:153" s="14" customFormat="1" ht="25.5" x14ac:dyDescent="0.2">
      <c r="A355" s="61" t="s">
        <v>1</v>
      </c>
      <c r="B355" s="94"/>
      <c r="C355" s="59">
        <v>336</v>
      </c>
      <c r="D355" s="84" t="s">
        <v>85</v>
      </c>
      <c r="E355" s="62" t="s">
        <v>921</v>
      </c>
      <c r="F355" s="62" t="s">
        <v>922</v>
      </c>
      <c r="G355" s="63" t="s">
        <v>923</v>
      </c>
      <c r="H355" s="57">
        <v>120</v>
      </c>
      <c r="I355" s="57" t="s">
        <v>232</v>
      </c>
      <c r="J355" s="65">
        <v>43142</v>
      </c>
      <c r="K355" s="17"/>
    </row>
    <row r="356" spans="1:153" s="14" customFormat="1" ht="25.5" x14ac:dyDescent="0.2">
      <c r="A356" s="57" t="s">
        <v>52</v>
      </c>
      <c r="B356" s="17"/>
      <c r="C356" s="59">
        <v>337</v>
      </c>
      <c r="D356" s="84" t="s">
        <v>48</v>
      </c>
      <c r="E356" s="62" t="s">
        <v>242</v>
      </c>
      <c r="F356" s="62" t="s">
        <v>924</v>
      </c>
      <c r="G356" s="63" t="s">
        <v>81</v>
      </c>
      <c r="H356" s="64">
        <v>0</v>
      </c>
      <c r="I356" s="102" t="s">
        <v>241</v>
      </c>
      <c r="J356" s="103">
        <v>43119</v>
      </c>
      <c r="K356" s="17"/>
    </row>
    <row r="357" spans="1:153" s="14" customFormat="1" ht="25.5" x14ac:dyDescent="0.2">
      <c r="A357" s="57" t="s">
        <v>52</v>
      </c>
      <c r="B357" s="17"/>
      <c r="C357" s="59">
        <v>338</v>
      </c>
      <c r="D357" s="84" t="s">
        <v>48</v>
      </c>
      <c r="E357" s="62" t="s">
        <v>242</v>
      </c>
      <c r="F357" s="62" t="s">
        <v>924</v>
      </c>
      <c r="G357" s="63" t="s">
        <v>81</v>
      </c>
      <c r="H357" s="64">
        <v>0</v>
      </c>
      <c r="I357" s="102" t="s">
        <v>241</v>
      </c>
      <c r="J357" s="103">
        <v>43119</v>
      </c>
      <c r="K357" s="17"/>
    </row>
    <row r="358" spans="1:153" s="14" customFormat="1" ht="38.25" x14ac:dyDescent="0.2">
      <c r="A358" s="61" t="s">
        <v>925</v>
      </c>
      <c r="B358" s="17"/>
      <c r="C358" s="59">
        <v>339</v>
      </c>
      <c r="D358" s="62" t="s">
        <v>48</v>
      </c>
      <c r="E358" s="62" t="s">
        <v>926</v>
      </c>
      <c r="F358" s="62" t="s">
        <v>927</v>
      </c>
      <c r="G358" s="57">
        <v>1909</v>
      </c>
      <c r="H358" s="64">
        <v>0</v>
      </c>
      <c r="I358" s="57" t="s">
        <v>151</v>
      </c>
      <c r="J358" s="65">
        <v>39727</v>
      </c>
      <c r="K358" s="17"/>
    </row>
    <row r="359" spans="1:153" s="14" customFormat="1" ht="38.25" x14ac:dyDescent="0.2">
      <c r="A359" s="61" t="s">
        <v>925</v>
      </c>
      <c r="B359" s="17"/>
      <c r="C359" s="59">
        <v>340</v>
      </c>
      <c r="D359" s="84" t="s">
        <v>48</v>
      </c>
      <c r="E359" s="62" t="s">
        <v>926</v>
      </c>
      <c r="F359" s="62" t="s">
        <v>928</v>
      </c>
      <c r="G359" s="57">
        <v>1917</v>
      </c>
      <c r="H359" s="64">
        <v>0</v>
      </c>
      <c r="I359" s="67" t="s">
        <v>377</v>
      </c>
      <c r="J359" s="72">
        <v>42979</v>
      </c>
      <c r="K359" s="17"/>
    </row>
    <row r="360" spans="1:153" s="14" customFormat="1" ht="12.75" x14ac:dyDescent="0.2">
      <c r="A360" s="61" t="s">
        <v>1</v>
      </c>
      <c r="B360" s="17"/>
      <c r="C360" s="59">
        <v>341</v>
      </c>
      <c r="D360" s="62" t="s">
        <v>48</v>
      </c>
      <c r="E360" s="62" t="s">
        <v>929</v>
      </c>
      <c r="F360" s="62" t="s">
        <v>930</v>
      </c>
      <c r="G360" s="57">
        <v>1959</v>
      </c>
      <c r="H360" s="63">
        <v>0</v>
      </c>
      <c r="I360" s="57" t="s">
        <v>141</v>
      </c>
      <c r="J360" s="65">
        <v>41121</v>
      </c>
      <c r="K360" s="17"/>
    </row>
    <row r="361" spans="1:153" s="14" customFormat="1" ht="25.5" x14ac:dyDescent="0.2">
      <c r="A361" s="61" t="s">
        <v>1</v>
      </c>
      <c r="B361" s="17"/>
      <c r="C361" s="59">
        <v>342</v>
      </c>
      <c r="D361" s="62" t="s">
        <v>85</v>
      </c>
      <c r="E361" s="62" t="s">
        <v>931</v>
      </c>
      <c r="F361" s="62" t="s">
        <v>932</v>
      </c>
      <c r="G361" s="63">
        <v>1974</v>
      </c>
      <c r="H361" s="64">
        <v>15</v>
      </c>
      <c r="I361" s="86" t="s">
        <v>179</v>
      </c>
      <c r="J361" s="65">
        <v>39754</v>
      </c>
      <c r="K361" s="17"/>
    </row>
    <row r="362" spans="1:153" s="14" customFormat="1" ht="38.25" x14ac:dyDescent="0.2">
      <c r="A362" s="61"/>
      <c r="B362" s="17"/>
      <c r="C362" s="59">
        <v>343</v>
      </c>
      <c r="D362" s="62" t="s">
        <v>78</v>
      </c>
      <c r="E362" s="62" t="s">
        <v>933</v>
      </c>
      <c r="F362" s="62" t="s">
        <v>934</v>
      </c>
      <c r="G362" s="63">
        <v>1970</v>
      </c>
      <c r="H362" s="64">
        <v>10</v>
      </c>
      <c r="I362" s="57" t="s">
        <v>935</v>
      </c>
      <c r="J362" s="65">
        <v>39093</v>
      </c>
      <c r="K362" s="17"/>
    </row>
    <row r="363" spans="1:153" s="79" customFormat="1" ht="25.5" x14ac:dyDescent="0.2">
      <c r="A363" s="61"/>
      <c r="B363" s="77"/>
      <c r="C363" s="59">
        <v>344</v>
      </c>
      <c r="D363" s="62" t="s">
        <v>0</v>
      </c>
      <c r="E363" s="62" t="s">
        <v>936</v>
      </c>
      <c r="F363" s="62" t="s">
        <v>937</v>
      </c>
      <c r="G363" s="63">
        <v>1925</v>
      </c>
      <c r="H363" s="57">
        <f>15*0.9</f>
        <v>13.5</v>
      </c>
      <c r="I363" s="57" t="s">
        <v>365</v>
      </c>
      <c r="J363" s="65">
        <v>41929</v>
      </c>
      <c r="K363" s="77"/>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c r="DV363" s="14"/>
      <c r="DW363" s="14"/>
      <c r="DX363" s="14"/>
      <c r="DY363" s="14"/>
      <c r="DZ363" s="14"/>
      <c r="EA363" s="14"/>
      <c r="EB363" s="14"/>
      <c r="EC363" s="14"/>
      <c r="ED363" s="14"/>
      <c r="EE363" s="14"/>
      <c r="EF363" s="14"/>
      <c r="EG363" s="14"/>
      <c r="EH363" s="14"/>
      <c r="EI363" s="14"/>
      <c r="EJ363" s="14"/>
      <c r="EK363" s="14"/>
      <c r="EL363" s="14"/>
      <c r="EM363" s="14"/>
      <c r="EN363" s="14"/>
      <c r="EO363" s="14"/>
      <c r="EP363" s="14"/>
      <c r="EQ363" s="14"/>
      <c r="ER363" s="14"/>
      <c r="ES363" s="14"/>
      <c r="ET363" s="14"/>
      <c r="EU363" s="14"/>
      <c r="EV363" s="14"/>
      <c r="EW363" s="14"/>
    </row>
    <row r="364" spans="1:153" s="79" customFormat="1" ht="25.5" x14ac:dyDescent="0.2">
      <c r="A364" s="61"/>
      <c r="B364" s="77"/>
      <c r="C364" s="59">
        <v>345</v>
      </c>
      <c r="D364" s="62" t="s">
        <v>0</v>
      </c>
      <c r="E364" s="62" t="s">
        <v>936</v>
      </c>
      <c r="F364" s="62" t="s">
        <v>938</v>
      </c>
      <c r="G364" s="115" t="s">
        <v>939</v>
      </c>
      <c r="H364" s="57">
        <f>15*0.9</f>
        <v>13.5</v>
      </c>
      <c r="I364" s="57" t="s">
        <v>365</v>
      </c>
      <c r="J364" s="65">
        <v>41929</v>
      </c>
      <c r="K364" s="77"/>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c r="DQ364" s="14"/>
      <c r="DR364" s="14"/>
      <c r="DS364" s="14"/>
      <c r="DT364" s="14"/>
      <c r="DU364" s="14"/>
      <c r="DV364" s="14"/>
      <c r="DW364" s="14"/>
      <c r="DX364" s="14"/>
      <c r="DY364" s="14"/>
      <c r="DZ364" s="14"/>
      <c r="EA364" s="14"/>
      <c r="EB364" s="14"/>
      <c r="EC364" s="14"/>
      <c r="ED364" s="14"/>
      <c r="EE364" s="14"/>
      <c r="EF364" s="14"/>
      <c r="EG364" s="14"/>
      <c r="EH364" s="14"/>
      <c r="EI364" s="14"/>
      <c r="EJ364" s="14"/>
      <c r="EK364" s="14"/>
      <c r="EL364" s="14"/>
      <c r="EM364" s="14"/>
      <c r="EN364" s="14"/>
      <c r="EO364" s="14"/>
      <c r="EP364" s="14"/>
      <c r="EQ364" s="14"/>
      <c r="ER364" s="14"/>
      <c r="ES364" s="14"/>
      <c r="ET364" s="14"/>
      <c r="EU364" s="14"/>
      <c r="EV364" s="14"/>
      <c r="EW364" s="14"/>
    </row>
    <row r="365" spans="1:153" s="14" customFormat="1" ht="38.25" x14ac:dyDescent="0.2">
      <c r="A365" s="61" t="s">
        <v>1</v>
      </c>
      <c r="B365" s="17"/>
      <c r="C365" s="59">
        <v>346</v>
      </c>
      <c r="D365" s="62" t="s">
        <v>85</v>
      </c>
      <c r="E365" s="62" t="s">
        <v>940</v>
      </c>
      <c r="F365" s="62" t="s">
        <v>941</v>
      </c>
      <c r="G365" s="63">
        <v>1877</v>
      </c>
      <c r="H365" s="64">
        <v>10</v>
      </c>
      <c r="I365" s="57" t="s">
        <v>698</v>
      </c>
      <c r="J365" s="65">
        <v>39998</v>
      </c>
      <c r="K365" s="17"/>
    </row>
    <row r="366" spans="1:153" s="14" customFormat="1" ht="25.5" x14ac:dyDescent="0.2">
      <c r="A366" s="60" t="s">
        <v>52</v>
      </c>
      <c r="B366" s="126"/>
      <c r="C366" s="59">
        <v>347</v>
      </c>
      <c r="D366" s="132" t="s">
        <v>85</v>
      </c>
      <c r="E366" s="110" t="s">
        <v>942</v>
      </c>
      <c r="F366" s="110" t="s">
        <v>943</v>
      </c>
      <c r="G366" s="60">
        <v>1860</v>
      </c>
      <c r="H366" s="112">
        <v>0</v>
      </c>
      <c r="I366" s="60" t="s">
        <v>944</v>
      </c>
      <c r="J366" s="114">
        <v>43124</v>
      </c>
      <c r="K366" s="12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c r="AX366" s="76"/>
      <c r="AY366" s="76"/>
      <c r="AZ366" s="76"/>
      <c r="BA366" s="76"/>
      <c r="BB366" s="76"/>
      <c r="BC366" s="76"/>
      <c r="BD366" s="76"/>
      <c r="BE366" s="76"/>
      <c r="BF366" s="76"/>
      <c r="BG366" s="76"/>
      <c r="BH366" s="76"/>
      <c r="BI366" s="76"/>
      <c r="BJ366" s="76"/>
      <c r="BK366" s="76"/>
      <c r="BL366" s="76"/>
      <c r="BM366" s="76"/>
      <c r="BN366" s="76"/>
      <c r="BO366" s="76"/>
      <c r="BP366" s="76"/>
      <c r="BQ366" s="76"/>
      <c r="BR366" s="76"/>
      <c r="BS366" s="76"/>
      <c r="BT366" s="76"/>
      <c r="BU366" s="76"/>
      <c r="BV366" s="76"/>
      <c r="BW366" s="76"/>
      <c r="BX366" s="76"/>
      <c r="BY366" s="76"/>
      <c r="BZ366" s="76"/>
      <c r="CA366" s="76"/>
      <c r="CB366" s="76"/>
      <c r="CC366" s="76"/>
      <c r="CD366" s="76"/>
      <c r="CE366" s="76"/>
      <c r="CF366" s="76"/>
      <c r="CG366" s="76"/>
      <c r="CH366" s="76"/>
      <c r="CI366" s="76"/>
      <c r="CJ366" s="76"/>
      <c r="CK366" s="76"/>
      <c r="CL366" s="76"/>
      <c r="CM366" s="76"/>
      <c r="CN366" s="76"/>
      <c r="CO366" s="76"/>
      <c r="CP366" s="76"/>
      <c r="CQ366" s="76"/>
      <c r="CR366" s="76"/>
      <c r="CS366" s="76"/>
      <c r="CT366" s="76"/>
      <c r="CU366" s="76"/>
      <c r="CV366" s="76"/>
      <c r="CW366" s="76"/>
      <c r="CX366" s="76"/>
      <c r="CY366" s="76"/>
      <c r="CZ366" s="76"/>
      <c r="DA366" s="76"/>
      <c r="DB366" s="76"/>
      <c r="DC366" s="76"/>
      <c r="DD366" s="76"/>
      <c r="DE366" s="76"/>
      <c r="DF366" s="76"/>
      <c r="DG366" s="76"/>
      <c r="DH366" s="76"/>
      <c r="DI366" s="76"/>
      <c r="DJ366" s="76"/>
      <c r="DK366" s="76"/>
      <c r="DL366" s="76"/>
      <c r="DM366" s="76"/>
      <c r="DN366" s="76"/>
      <c r="DO366" s="76"/>
      <c r="DP366" s="76"/>
      <c r="DQ366" s="76"/>
      <c r="DR366" s="76"/>
      <c r="DS366" s="76"/>
      <c r="DT366" s="76"/>
      <c r="DU366" s="76"/>
      <c r="DV366" s="76"/>
      <c r="DW366" s="76"/>
      <c r="DX366" s="76"/>
      <c r="DY366" s="76"/>
      <c r="DZ366" s="76"/>
      <c r="EA366" s="76"/>
      <c r="EB366" s="76"/>
      <c r="EC366" s="76"/>
      <c r="ED366" s="76"/>
      <c r="EE366" s="76"/>
      <c r="EF366" s="76"/>
      <c r="EG366" s="76"/>
      <c r="EH366" s="76"/>
      <c r="EI366" s="76"/>
      <c r="EJ366" s="76"/>
      <c r="EK366" s="76"/>
      <c r="EL366" s="76"/>
      <c r="EM366" s="76"/>
      <c r="EN366" s="76"/>
      <c r="EO366" s="76"/>
      <c r="EP366" s="76"/>
      <c r="EQ366" s="76"/>
      <c r="ER366" s="76"/>
      <c r="ES366" s="76"/>
      <c r="ET366" s="76"/>
      <c r="EU366" s="76"/>
      <c r="EV366" s="76"/>
      <c r="EW366" s="76"/>
    </row>
    <row r="367" spans="1:153" s="14" customFormat="1" ht="25.5" x14ac:dyDescent="0.2">
      <c r="A367" s="61"/>
      <c r="B367" s="77"/>
      <c r="C367" s="59">
        <v>348</v>
      </c>
      <c r="D367" s="62" t="s">
        <v>57</v>
      </c>
      <c r="E367" s="62" t="s">
        <v>945</v>
      </c>
      <c r="F367" s="62" t="s">
        <v>946</v>
      </c>
      <c r="G367" s="57">
        <v>1943</v>
      </c>
      <c r="H367" s="64">
        <f>250-(250*0.8)</f>
        <v>50</v>
      </c>
      <c r="I367" s="57" t="s">
        <v>133</v>
      </c>
      <c r="J367" s="65">
        <v>41913</v>
      </c>
      <c r="K367" s="77"/>
    </row>
    <row r="368" spans="1:153" s="14" customFormat="1" ht="25.5" x14ac:dyDescent="0.2">
      <c r="A368" s="61" t="s">
        <v>948</v>
      </c>
      <c r="B368" s="68"/>
      <c r="C368" s="59">
        <v>349</v>
      </c>
      <c r="D368" s="62" t="s">
        <v>0</v>
      </c>
      <c r="E368" s="62" t="s">
        <v>949</v>
      </c>
      <c r="F368" s="62" t="s">
        <v>950</v>
      </c>
      <c r="G368" s="63">
        <v>1920</v>
      </c>
      <c r="H368" s="57">
        <v>175</v>
      </c>
      <c r="I368" s="57" t="s">
        <v>122</v>
      </c>
      <c r="J368" s="65">
        <v>42288</v>
      </c>
      <c r="K368" s="17"/>
    </row>
    <row r="369" spans="1:153" s="14" customFormat="1" ht="38.25" x14ac:dyDescent="0.2">
      <c r="A369" s="61" t="s">
        <v>1</v>
      </c>
      <c r="B369" s="68"/>
      <c r="C369" s="59">
        <v>350</v>
      </c>
      <c r="D369" s="62" t="s">
        <v>952</v>
      </c>
      <c r="E369" s="62" t="s">
        <v>953</v>
      </c>
      <c r="F369" s="62" t="s">
        <v>954</v>
      </c>
      <c r="G369" s="64">
        <v>1898</v>
      </c>
      <c r="H369" s="64">
        <v>200</v>
      </c>
      <c r="I369" s="64" t="s">
        <v>122</v>
      </c>
      <c r="J369" s="65">
        <v>42288</v>
      </c>
      <c r="K369" s="17"/>
    </row>
    <row r="370" spans="1:153" s="14" customFormat="1" ht="25.5" x14ac:dyDescent="0.2">
      <c r="A370" s="61"/>
      <c r="B370" s="17"/>
      <c r="C370" s="59">
        <v>351</v>
      </c>
      <c r="D370" s="62" t="s">
        <v>0</v>
      </c>
      <c r="E370" s="62" t="s">
        <v>955</v>
      </c>
      <c r="F370" s="62" t="s">
        <v>956</v>
      </c>
      <c r="G370" s="63">
        <v>1896</v>
      </c>
      <c r="H370" s="57">
        <f>25*0.9</f>
        <v>22.5</v>
      </c>
      <c r="I370" s="57" t="s">
        <v>365</v>
      </c>
      <c r="J370" s="65">
        <v>41929</v>
      </c>
      <c r="K370" s="17"/>
    </row>
    <row r="371" spans="1:153" s="14" customFormat="1" ht="25.5" x14ac:dyDescent="0.2">
      <c r="A371" s="61" t="s">
        <v>1</v>
      </c>
      <c r="B371" s="17"/>
      <c r="C371" s="59">
        <v>352</v>
      </c>
      <c r="D371" s="62" t="s">
        <v>0</v>
      </c>
      <c r="E371" s="62" t="s">
        <v>957</v>
      </c>
      <c r="F371" s="62" t="s">
        <v>958</v>
      </c>
      <c r="G371" s="63">
        <v>1870</v>
      </c>
      <c r="H371" s="64">
        <f>25/2-0.5</f>
        <v>12</v>
      </c>
      <c r="I371" s="57" t="s">
        <v>235</v>
      </c>
      <c r="J371" s="65">
        <v>39504</v>
      </c>
      <c r="K371" s="17"/>
    </row>
    <row r="372" spans="1:153" s="14" customFormat="1" ht="25.5" x14ac:dyDescent="0.2">
      <c r="A372" s="57" t="s">
        <v>52</v>
      </c>
      <c r="B372" s="17"/>
      <c r="C372" s="59">
        <v>353</v>
      </c>
      <c r="D372" s="62" t="s">
        <v>0</v>
      </c>
      <c r="E372" s="62" t="s">
        <v>959</v>
      </c>
      <c r="F372" s="62" t="s">
        <v>960</v>
      </c>
      <c r="G372" s="63">
        <v>1902</v>
      </c>
      <c r="H372" s="64">
        <v>0</v>
      </c>
      <c r="I372" s="57" t="s">
        <v>222</v>
      </c>
      <c r="J372" s="65">
        <v>41122</v>
      </c>
      <c r="K372" s="17"/>
    </row>
    <row r="373" spans="1:153" s="14" customFormat="1" ht="25.5" x14ac:dyDescent="0.2">
      <c r="A373" s="61"/>
      <c r="B373" s="77"/>
      <c r="C373" s="59">
        <v>354</v>
      </c>
      <c r="D373" s="62" t="s">
        <v>0</v>
      </c>
      <c r="E373" s="62" t="s">
        <v>961</v>
      </c>
      <c r="F373" s="62" t="s">
        <v>962</v>
      </c>
      <c r="G373" s="63">
        <v>1907</v>
      </c>
      <c r="H373" s="64">
        <v>20</v>
      </c>
      <c r="I373" s="57" t="s">
        <v>156</v>
      </c>
      <c r="J373" s="65">
        <v>41139</v>
      </c>
      <c r="K373" s="77"/>
    </row>
    <row r="374" spans="1:153" s="14" customFormat="1" ht="25.5" x14ac:dyDescent="0.2">
      <c r="A374" s="61"/>
      <c r="B374" s="17"/>
      <c r="C374" s="59">
        <v>355</v>
      </c>
      <c r="D374" s="62" t="s">
        <v>0</v>
      </c>
      <c r="E374" s="62" t="s">
        <v>963</v>
      </c>
      <c r="F374" s="62" t="s">
        <v>964</v>
      </c>
      <c r="G374" s="63">
        <v>1918</v>
      </c>
      <c r="H374" s="64">
        <v>160</v>
      </c>
      <c r="I374" s="57" t="s">
        <v>232</v>
      </c>
      <c r="J374" s="65">
        <v>42299</v>
      </c>
      <c r="K374" s="17"/>
    </row>
    <row r="375" spans="1:153" s="14" customFormat="1" ht="38.25" x14ac:dyDescent="0.2">
      <c r="A375" s="107" t="s">
        <v>965</v>
      </c>
      <c r="B375" s="94"/>
      <c r="C375" s="59">
        <v>356</v>
      </c>
      <c r="D375" s="84" t="s">
        <v>0</v>
      </c>
      <c r="E375" s="62" t="s">
        <v>966</v>
      </c>
      <c r="F375" s="62" t="s">
        <v>967</v>
      </c>
      <c r="G375" s="115">
        <v>1891</v>
      </c>
      <c r="H375" s="64">
        <f>(14*10.2)+0.2</f>
        <v>142.99999999999997</v>
      </c>
      <c r="I375" s="57" t="s">
        <v>968</v>
      </c>
      <c r="J375" s="65">
        <v>43137</v>
      </c>
      <c r="K375" s="17"/>
    </row>
    <row r="376" spans="1:153" s="14" customFormat="1" ht="63.75" x14ac:dyDescent="0.2">
      <c r="A376" s="61" t="s">
        <v>1</v>
      </c>
      <c r="B376" s="17"/>
      <c r="C376" s="59">
        <v>357</v>
      </c>
      <c r="D376" s="62" t="s">
        <v>0</v>
      </c>
      <c r="E376" s="62" t="s">
        <v>969</v>
      </c>
      <c r="F376" s="62" t="s">
        <v>970</v>
      </c>
      <c r="G376" s="63">
        <v>1911</v>
      </c>
      <c r="H376" s="64">
        <v>35</v>
      </c>
      <c r="I376" s="86" t="s">
        <v>52</v>
      </c>
      <c r="J376" s="87">
        <v>36526</v>
      </c>
      <c r="K376" s="17"/>
    </row>
    <row r="377" spans="1:153" s="14" customFormat="1" ht="38.25" x14ac:dyDescent="0.2">
      <c r="A377" s="61" t="s">
        <v>1</v>
      </c>
      <c r="B377" s="17"/>
      <c r="C377" s="59">
        <v>358</v>
      </c>
      <c r="D377" s="62" t="s">
        <v>0</v>
      </c>
      <c r="E377" s="62" t="s">
        <v>971</v>
      </c>
      <c r="F377" s="62" t="s">
        <v>972</v>
      </c>
      <c r="G377" s="63">
        <v>1876</v>
      </c>
      <c r="H377" s="57">
        <v>30</v>
      </c>
      <c r="I377" s="57" t="s">
        <v>973</v>
      </c>
      <c r="J377" s="65">
        <v>42011</v>
      </c>
      <c r="K377" s="17"/>
    </row>
    <row r="378" spans="1:153" s="14" customFormat="1" ht="38.25" x14ac:dyDescent="0.2">
      <c r="A378" s="61"/>
      <c r="B378" s="122"/>
      <c r="C378" s="59">
        <v>359</v>
      </c>
      <c r="D378" s="62" t="s">
        <v>0</v>
      </c>
      <c r="E378" s="62" t="s">
        <v>974</v>
      </c>
      <c r="F378" s="62" t="s">
        <v>975</v>
      </c>
      <c r="G378" s="64">
        <v>1955</v>
      </c>
      <c r="H378" s="64">
        <v>150</v>
      </c>
      <c r="I378" s="57" t="s">
        <v>122</v>
      </c>
      <c r="J378" s="65">
        <v>42288</v>
      </c>
      <c r="K378" s="77"/>
    </row>
    <row r="379" spans="1:153" s="117" customFormat="1" ht="25.5" x14ac:dyDescent="0.2">
      <c r="A379" s="109"/>
      <c r="B379" s="108"/>
      <c r="C379" s="59">
        <v>360</v>
      </c>
      <c r="D379" s="110" t="s">
        <v>78</v>
      </c>
      <c r="E379" s="110" t="s">
        <v>79</v>
      </c>
      <c r="F379" s="110" t="s">
        <v>976</v>
      </c>
      <c r="G379" s="112" t="s">
        <v>81</v>
      </c>
      <c r="H379" s="113" t="s">
        <v>284</v>
      </c>
      <c r="I379" s="60" t="s">
        <v>285</v>
      </c>
      <c r="J379" s="114">
        <v>39289</v>
      </c>
      <c r="K379" s="108"/>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c r="AR379" s="76"/>
      <c r="AS379" s="76"/>
      <c r="AT379" s="76"/>
      <c r="AU379" s="76"/>
      <c r="AV379" s="76"/>
      <c r="AW379" s="76"/>
      <c r="AX379" s="76"/>
      <c r="AY379" s="76"/>
      <c r="AZ379" s="76"/>
      <c r="BA379" s="76"/>
      <c r="BB379" s="76"/>
      <c r="BC379" s="76"/>
      <c r="BD379" s="76"/>
      <c r="BE379" s="76"/>
      <c r="BF379" s="76"/>
      <c r="BG379" s="76"/>
      <c r="BH379" s="76"/>
      <c r="BI379" s="76"/>
      <c r="BJ379" s="76"/>
      <c r="BK379" s="76"/>
      <c r="BL379" s="76"/>
      <c r="BM379" s="76"/>
      <c r="BN379" s="76"/>
      <c r="BO379" s="76"/>
      <c r="BP379" s="76"/>
      <c r="BQ379" s="76"/>
      <c r="BR379" s="76"/>
      <c r="BS379" s="76"/>
      <c r="BT379" s="76"/>
      <c r="BU379" s="76"/>
      <c r="BV379" s="76"/>
      <c r="BW379" s="76"/>
      <c r="BX379" s="76"/>
      <c r="BY379" s="76"/>
      <c r="BZ379" s="76"/>
      <c r="CA379" s="76"/>
      <c r="CB379" s="76"/>
      <c r="CC379" s="76"/>
      <c r="CD379" s="76"/>
      <c r="CE379" s="76"/>
      <c r="CF379" s="76"/>
      <c r="CG379" s="76"/>
      <c r="CH379" s="76"/>
      <c r="CI379" s="76"/>
      <c r="CJ379" s="76"/>
      <c r="CK379" s="76"/>
      <c r="CL379" s="76"/>
      <c r="CM379" s="76"/>
      <c r="CN379" s="76"/>
      <c r="CO379" s="76"/>
      <c r="CP379" s="76"/>
      <c r="CQ379" s="76"/>
      <c r="CR379" s="76"/>
      <c r="CS379" s="76"/>
      <c r="CT379" s="76"/>
      <c r="CU379" s="76"/>
      <c r="CV379" s="76"/>
      <c r="CW379" s="76"/>
      <c r="CX379" s="76"/>
      <c r="CY379" s="76"/>
      <c r="CZ379" s="76"/>
      <c r="DA379" s="76"/>
      <c r="DB379" s="76"/>
      <c r="DC379" s="76"/>
      <c r="DD379" s="76"/>
      <c r="DE379" s="76"/>
      <c r="DF379" s="76"/>
      <c r="DG379" s="76"/>
      <c r="DH379" s="76"/>
      <c r="DI379" s="76"/>
      <c r="DJ379" s="76"/>
      <c r="DK379" s="76"/>
      <c r="DL379" s="76"/>
      <c r="DM379" s="76"/>
      <c r="DN379" s="76"/>
      <c r="DO379" s="76"/>
      <c r="DP379" s="76"/>
      <c r="DQ379" s="76"/>
      <c r="DR379" s="76"/>
      <c r="DS379" s="76"/>
      <c r="DT379" s="76"/>
      <c r="DU379" s="76"/>
      <c r="DV379" s="76"/>
      <c r="DW379" s="76"/>
      <c r="DX379" s="76"/>
      <c r="DY379" s="76"/>
      <c r="DZ379" s="76"/>
      <c r="EA379" s="76"/>
      <c r="EB379" s="76"/>
      <c r="EC379" s="76"/>
      <c r="ED379" s="76"/>
      <c r="EE379" s="76"/>
      <c r="EF379" s="76"/>
      <c r="EG379" s="76"/>
      <c r="EH379" s="76"/>
      <c r="EI379" s="76"/>
      <c r="EJ379" s="76"/>
      <c r="EK379" s="76"/>
      <c r="EL379" s="76"/>
      <c r="EM379" s="76"/>
      <c r="EN379" s="76"/>
      <c r="EO379" s="76"/>
      <c r="EP379" s="76"/>
      <c r="EQ379" s="76"/>
      <c r="ER379" s="76"/>
      <c r="ES379" s="76"/>
      <c r="ET379" s="76"/>
      <c r="EU379" s="76"/>
      <c r="EV379" s="76"/>
      <c r="EW379" s="76"/>
    </row>
    <row r="380" spans="1:153" s="14" customFormat="1" ht="25.5" x14ac:dyDescent="0.2">
      <c r="A380" s="109"/>
      <c r="B380" s="108"/>
      <c r="C380" s="59">
        <v>361</v>
      </c>
      <c r="D380" s="110" t="s">
        <v>53</v>
      </c>
      <c r="E380" s="110" t="s">
        <v>977</v>
      </c>
      <c r="F380" s="110" t="s">
        <v>978</v>
      </c>
      <c r="G380" s="112">
        <v>1973</v>
      </c>
      <c r="H380" s="113" t="s">
        <v>284</v>
      </c>
      <c r="I380" s="60" t="s">
        <v>285</v>
      </c>
      <c r="J380" s="114">
        <v>39289</v>
      </c>
      <c r="K380" s="108"/>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c r="AR380" s="76"/>
      <c r="AS380" s="76"/>
      <c r="AT380" s="76"/>
      <c r="AU380" s="76"/>
      <c r="AV380" s="76"/>
      <c r="AW380" s="76"/>
      <c r="AX380" s="76"/>
      <c r="AY380" s="76"/>
      <c r="AZ380" s="76"/>
      <c r="BA380" s="76"/>
      <c r="BB380" s="76"/>
      <c r="BC380" s="76"/>
      <c r="BD380" s="76"/>
      <c r="BE380" s="76"/>
      <c r="BF380" s="76"/>
      <c r="BG380" s="76"/>
      <c r="BH380" s="76"/>
      <c r="BI380" s="76"/>
      <c r="BJ380" s="76"/>
      <c r="BK380" s="76"/>
      <c r="BL380" s="76"/>
      <c r="BM380" s="76"/>
      <c r="BN380" s="76"/>
      <c r="BO380" s="76"/>
      <c r="BP380" s="76"/>
      <c r="BQ380" s="76"/>
      <c r="BR380" s="76"/>
      <c r="BS380" s="76"/>
      <c r="BT380" s="76"/>
      <c r="BU380" s="76"/>
      <c r="BV380" s="76"/>
      <c r="BW380" s="76"/>
      <c r="BX380" s="76"/>
      <c r="BY380" s="76"/>
      <c r="BZ380" s="76"/>
      <c r="CA380" s="76"/>
      <c r="CB380" s="76"/>
      <c r="CC380" s="76"/>
      <c r="CD380" s="76"/>
      <c r="CE380" s="76"/>
      <c r="CF380" s="76"/>
      <c r="CG380" s="76"/>
      <c r="CH380" s="76"/>
      <c r="CI380" s="76"/>
      <c r="CJ380" s="76"/>
      <c r="CK380" s="76"/>
      <c r="CL380" s="76"/>
      <c r="CM380" s="76"/>
      <c r="CN380" s="76"/>
      <c r="CO380" s="76"/>
      <c r="CP380" s="76"/>
      <c r="CQ380" s="76"/>
      <c r="CR380" s="76"/>
      <c r="CS380" s="76"/>
      <c r="CT380" s="76"/>
      <c r="CU380" s="76"/>
      <c r="CV380" s="76"/>
      <c r="CW380" s="76"/>
      <c r="CX380" s="76"/>
      <c r="CY380" s="76"/>
      <c r="CZ380" s="76"/>
      <c r="DA380" s="76"/>
      <c r="DB380" s="76"/>
      <c r="DC380" s="76"/>
      <c r="DD380" s="76"/>
      <c r="DE380" s="76"/>
      <c r="DF380" s="76"/>
      <c r="DG380" s="76"/>
      <c r="DH380" s="76"/>
      <c r="DI380" s="76"/>
      <c r="DJ380" s="76"/>
      <c r="DK380" s="76"/>
      <c r="DL380" s="76"/>
      <c r="DM380" s="76"/>
      <c r="DN380" s="76"/>
      <c r="DO380" s="76"/>
      <c r="DP380" s="76"/>
      <c r="DQ380" s="76"/>
      <c r="DR380" s="76"/>
      <c r="DS380" s="76"/>
      <c r="DT380" s="76"/>
      <c r="DU380" s="76"/>
      <c r="DV380" s="76"/>
      <c r="DW380" s="76"/>
      <c r="DX380" s="76"/>
      <c r="DY380" s="76"/>
      <c r="DZ380" s="76"/>
      <c r="EA380" s="76"/>
      <c r="EB380" s="76"/>
      <c r="EC380" s="76"/>
      <c r="ED380" s="76"/>
      <c r="EE380" s="76"/>
      <c r="EF380" s="76"/>
      <c r="EG380" s="76"/>
      <c r="EH380" s="76"/>
      <c r="EI380" s="76"/>
      <c r="EJ380" s="76"/>
      <c r="EK380" s="76"/>
      <c r="EL380" s="76"/>
      <c r="EM380" s="76"/>
      <c r="EN380" s="76"/>
      <c r="EO380" s="76"/>
      <c r="EP380" s="76"/>
      <c r="EQ380" s="76"/>
      <c r="ER380" s="76"/>
      <c r="ES380" s="76"/>
      <c r="ET380" s="76"/>
      <c r="EU380" s="76"/>
      <c r="EV380" s="76"/>
      <c r="EW380" s="76"/>
    </row>
    <row r="381" spans="1:153" s="14" customFormat="1" ht="25.5" x14ac:dyDescent="0.2">
      <c r="A381" s="61" t="s">
        <v>948</v>
      </c>
      <c r="B381" s="17"/>
      <c r="C381" s="59">
        <v>362</v>
      </c>
      <c r="D381" s="62" t="s">
        <v>85</v>
      </c>
      <c r="E381" s="62" t="s">
        <v>979</v>
      </c>
      <c r="F381" s="62" t="s">
        <v>980</v>
      </c>
      <c r="G381" s="63">
        <v>1892</v>
      </c>
      <c r="H381" s="64">
        <v>10</v>
      </c>
      <c r="I381" s="102" t="s">
        <v>981</v>
      </c>
      <c r="J381" s="103">
        <v>38776</v>
      </c>
      <c r="K381" s="17"/>
    </row>
    <row r="382" spans="1:153" s="14" customFormat="1" ht="25.5" x14ac:dyDescent="0.2">
      <c r="A382" s="61" t="s">
        <v>948</v>
      </c>
      <c r="B382" s="17"/>
      <c r="C382" s="59">
        <v>363</v>
      </c>
      <c r="D382" s="62" t="s">
        <v>85</v>
      </c>
      <c r="E382" s="62" t="s">
        <v>982</v>
      </c>
      <c r="F382" s="62" t="s">
        <v>980</v>
      </c>
      <c r="G382" s="63">
        <v>1902</v>
      </c>
      <c r="H382" s="64">
        <v>0</v>
      </c>
      <c r="I382" s="102" t="s">
        <v>983</v>
      </c>
      <c r="J382" s="103">
        <v>42301</v>
      </c>
      <c r="K382" s="17"/>
    </row>
    <row r="383" spans="1:153" s="14" customFormat="1" ht="25.5" x14ac:dyDescent="0.2">
      <c r="A383" s="61"/>
      <c r="B383" s="17"/>
      <c r="C383" s="59">
        <v>364</v>
      </c>
      <c r="D383" s="62" t="s">
        <v>85</v>
      </c>
      <c r="E383" s="62" t="s">
        <v>951</v>
      </c>
      <c r="F383" s="62" t="s">
        <v>984</v>
      </c>
      <c r="G383" s="63">
        <v>1919</v>
      </c>
      <c r="H383" s="64">
        <v>25</v>
      </c>
      <c r="I383" s="57" t="s">
        <v>197</v>
      </c>
      <c r="J383" s="65">
        <v>39769</v>
      </c>
      <c r="K383" s="17"/>
    </row>
    <row r="384" spans="1:153" s="14" customFormat="1" ht="25.5" x14ac:dyDescent="0.2">
      <c r="A384" s="57" t="s">
        <v>52</v>
      </c>
      <c r="B384" s="17"/>
      <c r="C384" s="59">
        <v>365</v>
      </c>
      <c r="D384" s="62" t="s">
        <v>85</v>
      </c>
      <c r="E384" s="62" t="s">
        <v>951</v>
      </c>
      <c r="F384" s="62" t="s">
        <v>985</v>
      </c>
      <c r="G384" s="63">
        <v>1930</v>
      </c>
      <c r="H384" s="64">
        <v>10</v>
      </c>
      <c r="I384" s="57" t="s">
        <v>181</v>
      </c>
      <c r="J384" s="65">
        <v>39575</v>
      </c>
      <c r="K384" s="17"/>
    </row>
    <row r="385" spans="1:153" s="76" customFormat="1" ht="12.75" x14ac:dyDescent="0.2">
      <c r="A385" s="61" t="s">
        <v>1</v>
      </c>
      <c r="B385" s="17"/>
      <c r="C385" s="59">
        <v>366</v>
      </c>
      <c r="D385" s="62" t="s">
        <v>85</v>
      </c>
      <c r="E385" s="62" t="s">
        <v>951</v>
      </c>
      <c r="F385" s="62" t="s">
        <v>986</v>
      </c>
      <c r="G385" s="63">
        <v>1951</v>
      </c>
      <c r="H385" s="91">
        <v>10</v>
      </c>
      <c r="I385" s="57" t="s">
        <v>181</v>
      </c>
      <c r="J385" s="65">
        <v>39575</v>
      </c>
      <c r="K385" s="17"/>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c r="DQ385" s="14"/>
      <c r="DR385" s="14"/>
      <c r="DS385" s="14"/>
      <c r="DT385" s="14"/>
      <c r="DU385" s="14"/>
      <c r="DV385" s="14"/>
      <c r="DW385" s="14"/>
      <c r="DX385" s="14"/>
      <c r="DY385" s="14"/>
      <c r="DZ385" s="14"/>
      <c r="EA385" s="14"/>
      <c r="EB385" s="14"/>
      <c r="EC385" s="14"/>
      <c r="ED385" s="14"/>
      <c r="EE385" s="14"/>
      <c r="EF385" s="14"/>
      <c r="EG385" s="14"/>
      <c r="EH385" s="14"/>
      <c r="EI385" s="14"/>
      <c r="EJ385" s="14"/>
      <c r="EK385" s="14"/>
      <c r="EL385" s="14"/>
      <c r="EM385" s="14"/>
      <c r="EN385" s="14"/>
      <c r="EO385" s="14"/>
      <c r="EP385" s="14"/>
      <c r="EQ385" s="14"/>
      <c r="ER385" s="14"/>
      <c r="ES385" s="14"/>
      <c r="ET385" s="14"/>
      <c r="EU385" s="14"/>
      <c r="EV385" s="14"/>
      <c r="EW385" s="14"/>
    </row>
    <row r="386" spans="1:153" s="135" customFormat="1" ht="51" x14ac:dyDescent="0.2">
      <c r="A386" s="61"/>
      <c r="B386" s="17"/>
      <c r="C386" s="59">
        <v>367</v>
      </c>
      <c r="D386" s="62" t="s">
        <v>613</v>
      </c>
      <c r="E386" s="62" t="s">
        <v>987</v>
      </c>
      <c r="F386" s="62" t="s">
        <v>988</v>
      </c>
      <c r="G386" s="63" t="s">
        <v>77</v>
      </c>
      <c r="H386" s="91" t="s">
        <v>989</v>
      </c>
      <c r="I386" s="57" t="s">
        <v>990</v>
      </c>
      <c r="J386" s="65" t="s">
        <v>991</v>
      </c>
      <c r="K386" s="17"/>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c r="DQ386" s="14"/>
      <c r="DR386" s="14"/>
      <c r="DS386" s="14"/>
      <c r="DT386" s="14"/>
      <c r="DU386" s="14"/>
      <c r="DV386" s="14"/>
      <c r="DW386" s="14"/>
      <c r="DX386" s="14"/>
      <c r="DY386" s="14"/>
      <c r="DZ386" s="14"/>
      <c r="EA386" s="14"/>
      <c r="EB386" s="14"/>
      <c r="EC386" s="14"/>
      <c r="ED386" s="14"/>
      <c r="EE386" s="14"/>
      <c r="EF386" s="14"/>
      <c r="EG386" s="14"/>
      <c r="EH386" s="14"/>
      <c r="EI386" s="14"/>
      <c r="EJ386" s="14"/>
      <c r="EK386" s="14"/>
      <c r="EL386" s="14"/>
      <c r="EM386" s="14"/>
      <c r="EN386" s="14"/>
      <c r="EO386" s="14"/>
      <c r="EP386" s="14"/>
      <c r="EQ386" s="14"/>
      <c r="ER386" s="14"/>
      <c r="ES386" s="14"/>
      <c r="ET386" s="14"/>
      <c r="EU386" s="14"/>
      <c r="EV386" s="14"/>
      <c r="EW386" s="14"/>
    </row>
    <row r="387" spans="1:153" s="14" customFormat="1" ht="25.5" x14ac:dyDescent="0.2">
      <c r="A387" s="61"/>
      <c r="B387" s="17"/>
      <c r="C387" s="59">
        <v>368</v>
      </c>
      <c r="D387" s="62" t="s">
        <v>0</v>
      </c>
      <c r="E387" s="62" t="s">
        <v>992</v>
      </c>
      <c r="F387" s="62" t="s">
        <v>993</v>
      </c>
      <c r="G387" s="63">
        <v>1954</v>
      </c>
      <c r="H387" s="64">
        <v>3</v>
      </c>
      <c r="I387" s="102" t="s">
        <v>994</v>
      </c>
      <c r="J387" s="103">
        <v>41755</v>
      </c>
      <c r="K387" s="17"/>
    </row>
    <row r="388" spans="1:153" s="14" customFormat="1" ht="38.25" x14ac:dyDescent="0.2">
      <c r="A388" s="61" t="s">
        <v>1</v>
      </c>
      <c r="B388" s="17"/>
      <c r="C388" s="59">
        <v>369</v>
      </c>
      <c r="D388" s="84" t="s">
        <v>198</v>
      </c>
      <c r="E388" s="62" t="s">
        <v>995</v>
      </c>
      <c r="F388" s="62" t="s">
        <v>996</v>
      </c>
      <c r="G388" s="57">
        <v>1998</v>
      </c>
      <c r="H388" s="63">
        <v>75</v>
      </c>
      <c r="I388" s="57" t="s">
        <v>40</v>
      </c>
      <c r="J388" s="65">
        <v>43042</v>
      </c>
      <c r="K388" s="17"/>
    </row>
    <row r="389" spans="1:153" s="14" customFormat="1" ht="76.5" x14ac:dyDescent="0.2">
      <c r="A389" s="61" t="s">
        <v>1</v>
      </c>
      <c r="B389" s="17"/>
      <c r="C389" s="59">
        <v>370</v>
      </c>
      <c r="D389" s="62" t="s">
        <v>85</v>
      </c>
      <c r="E389" s="62" t="s">
        <v>997</v>
      </c>
      <c r="F389" s="62" t="s">
        <v>998</v>
      </c>
      <c r="G389" s="63">
        <v>1887</v>
      </c>
      <c r="H389" s="64">
        <v>20</v>
      </c>
      <c r="I389" s="57" t="s">
        <v>999</v>
      </c>
      <c r="J389" s="65">
        <v>39133</v>
      </c>
      <c r="K389" s="17"/>
    </row>
    <row r="390" spans="1:153" s="14" customFormat="1" ht="25.5" x14ac:dyDescent="0.2">
      <c r="A390" s="57" t="s">
        <v>52</v>
      </c>
      <c r="B390" s="17"/>
      <c r="C390" s="59">
        <v>371</v>
      </c>
      <c r="D390" s="62" t="s">
        <v>0</v>
      </c>
      <c r="E390" s="62" t="s">
        <v>1000</v>
      </c>
      <c r="F390" s="62" t="s">
        <v>1001</v>
      </c>
      <c r="G390" s="63">
        <v>1956</v>
      </c>
      <c r="H390" s="64">
        <f>135/150</f>
        <v>0.9</v>
      </c>
      <c r="I390" s="57" t="s">
        <v>172</v>
      </c>
      <c r="J390" s="65">
        <v>40389</v>
      </c>
      <c r="K390" s="17"/>
    </row>
    <row r="391" spans="1:153" s="79" customFormat="1" ht="12.75" x14ac:dyDescent="0.2">
      <c r="A391" s="80" t="s">
        <v>52</v>
      </c>
      <c r="B391" s="82"/>
      <c r="C391" s="59">
        <v>372</v>
      </c>
      <c r="D391" s="62" t="s">
        <v>0</v>
      </c>
      <c r="E391" s="62" t="s">
        <v>1003</v>
      </c>
      <c r="F391" s="62" t="s">
        <v>1004</v>
      </c>
      <c r="G391" s="63">
        <v>1964</v>
      </c>
      <c r="H391" s="64">
        <v>10</v>
      </c>
      <c r="I391" s="57" t="s">
        <v>69</v>
      </c>
      <c r="J391" s="87">
        <v>36526</v>
      </c>
      <c r="K391" s="82"/>
    </row>
    <row r="392" spans="1:153" s="14" customFormat="1" ht="25.5" x14ac:dyDescent="0.2">
      <c r="A392" s="61" t="s">
        <v>1</v>
      </c>
      <c r="B392" s="17"/>
      <c r="C392" s="59">
        <v>373</v>
      </c>
      <c r="D392" s="62" t="s">
        <v>116</v>
      </c>
      <c r="E392" s="62" t="s">
        <v>1005</v>
      </c>
      <c r="F392" s="62" t="s">
        <v>1006</v>
      </c>
      <c r="G392" s="63">
        <v>1933</v>
      </c>
      <c r="H392" s="64">
        <v>60</v>
      </c>
      <c r="I392" s="57" t="s">
        <v>1007</v>
      </c>
      <c r="J392" s="65">
        <v>39277</v>
      </c>
      <c r="K392" s="17"/>
    </row>
    <row r="393" spans="1:153" s="130" customFormat="1" ht="38.25" x14ac:dyDescent="0.2">
      <c r="A393" s="57" t="s">
        <v>52</v>
      </c>
      <c r="B393" s="17"/>
      <c r="C393" s="59">
        <v>374</v>
      </c>
      <c r="D393" s="62" t="s">
        <v>85</v>
      </c>
      <c r="E393" s="62" t="s">
        <v>1008</v>
      </c>
      <c r="F393" s="62" t="s">
        <v>1009</v>
      </c>
      <c r="G393" s="63">
        <v>1904</v>
      </c>
      <c r="H393" s="64">
        <v>20</v>
      </c>
      <c r="I393" s="102" t="s">
        <v>193</v>
      </c>
      <c r="J393" s="103">
        <v>38778</v>
      </c>
      <c r="K393" s="17"/>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c r="DQ393" s="14"/>
      <c r="DR393" s="14"/>
      <c r="DS393" s="14"/>
      <c r="DT393" s="14"/>
      <c r="DU393" s="14"/>
      <c r="DV393" s="14"/>
      <c r="DW393" s="14"/>
      <c r="DX393" s="14"/>
      <c r="DY393" s="14"/>
      <c r="DZ393" s="14"/>
      <c r="EA393" s="14"/>
      <c r="EB393" s="14"/>
      <c r="EC393" s="14"/>
      <c r="ED393" s="14"/>
      <c r="EE393" s="14"/>
      <c r="EF393" s="14"/>
      <c r="EG393" s="14"/>
      <c r="EH393" s="14"/>
      <c r="EI393" s="14"/>
      <c r="EJ393" s="14"/>
      <c r="EK393" s="14"/>
      <c r="EL393" s="14"/>
      <c r="EM393" s="14"/>
      <c r="EN393" s="14"/>
      <c r="EO393" s="14"/>
      <c r="EP393" s="14"/>
      <c r="EQ393" s="14"/>
      <c r="ER393" s="14"/>
      <c r="ES393" s="14"/>
      <c r="ET393" s="14"/>
      <c r="EU393" s="14"/>
      <c r="EV393" s="14"/>
      <c r="EW393" s="14"/>
    </row>
    <row r="394" spans="1:153" s="14" customFormat="1" ht="38.25" x14ac:dyDescent="0.2">
      <c r="A394" s="61"/>
      <c r="B394" s="17"/>
      <c r="C394" s="59">
        <v>375</v>
      </c>
      <c r="D394" s="84" t="s">
        <v>85</v>
      </c>
      <c r="E394" s="62" t="s">
        <v>1010</v>
      </c>
      <c r="F394" s="85" t="s">
        <v>1011</v>
      </c>
      <c r="G394" s="63">
        <v>1743</v>
      </c>
      <c r="H394" s="64">
        <v>0</v>
      </c>
      <c r="I394" s="57" t="s">
        <v>84</v>
      </c>
      <c r="J394" s="65">
        <v>42663</v>
      </c>
      <c r="K394" s="17"/>
    </row>
    <row r="395" spans="1:153" s="14" customFormat="1" ht="51" x14ac:dyDescent="0.2">
      <c r="A395" s="61"/>
      <c r="B395" s="17"/>
      <c r="C395" s="59">
        <v>376</v>
      </c>
      <c r="D395" s="84" t="s">
        <v>85</v>
      </c>
      <c r="E395" s="62" t="s">
        <v>1012</v>
      </c>
      <c r="F395" s="62" t="s">
        <v>1013</v>
      </c>
      <c r="G395" s="63">
        <v>1823</v>
      </c>
      <c r="H395" s="64">
        <v>0</v>
      </c>
      <c r="I395" s="57" t="s">
        <v>84</v>
      </c>
      <c r="J395" s="65">
        <v>42663</v>
      </c>
      <c r="K395" s="17"/>
    </row>
    <row r="396" spans="1:153" s="14" customFormat="1" ht="63.75" x14ac:dyDescent="0.2">
      <c r="A396" s="61" t="s">
        <v>1</v>
      </c>
      <c r="B396" s="17"/>
      <c r="C396" s="59">
        <v>377</v>
      </c>
      <c r="D396" s="62" t="s">
        <v>85</v>
      </c>
      <c r="E396" s="62" t="s">
        <v>1014</v>
      </c>
      <c r="F396" s="62" t="s">
        <v>1015</v>
      </c>
      <c r="G396" s="63">
        <v>1839</v>
      </c>
      <c r="H396" s="64">
        <v>115</v>
      </c>
      <c r="I396" s="57" t="s">
        <v>1016</v>
      </c>
      <c r="J396" s="87">
        <v>40937</v>
      </c>
      <c r="K396" s="17"/>
    </row>
    <row r="397" spans="1:153" s="79" customFormat="1" ht="38.25" x14ac:dyDescent="0.2">
      <c r="A397" s="81"/>
      <c r="B397" s="82"/>
      <c r="C397" s="59">
        <v>378</v>
      </c>
      <c r="D397" s="84" t="s">
        <v>85</v>
      </c>
      <c r="E397" s="62" t="s">
        <v>1017</v>
      </c>
      <c r="F397" s="62" t="s">
        <v>1018</v>
      </c>
      <c r="G397" s="63">
        <v>1841</v>
      </c>
      <c r="H397" s="64">
        <v>0</v>
      </c>
      <c r="I397" s="57" t="s">
        <v>84</v>
      </c>
      <c r="J397" s="65">
        <v>42663</v>
      </c>
      <c r="K397" s="82"/>
    </row>
    <row r="398" spans="1:153" s="14" customFormat="1" ht="51" x14ac:dyDescent="0.2">
      <c r="A398" s="61"/>
      <c r="B398" s="17"/>
      <c r="C398" s="59">
        <v>379</v>
      </c>
      <c r="D398" s="62" t="s">
        <v>85</v>
      </c>
      <c r="E398" s="62" t="s">
        <v>1019</v>
      </c>
      <c r="F398" s="62" t="s">
        <v>1018</v>
      </c>
      <c r="G398" s="63">
        <v>1841</v>
      </c>
      <c r="H398" s="64">
        <v>0</v>
      </c>
      <c r="I398" s="57" t="s">
        <v>141</v>
      </c>
      <c r="J398" s="65">
        <v>41121</v>
      </c>
      <c r="K398" s="17"/>
    </row>
    <row r="399" spans="1:153" s="14" customFormat="1" ht="38.25" x14ac:dyDescent="0.2">
      <c r="A399" s="61" t="s">
        <v>1020</v>
      </c>
      <c r="B399" s="17"/>
      <c r="C399" s="59">
        <v>380</v>
      </c>
      <c r="D399" s="62" t="s">
        <v>85</v>
      </c>
      <c r="E399" s="62" t="s">
        <v>1021</v>
      </c>
      <c r="F399" s="62" t="s">
        <v>1022</v>
      </c>
      <c r="G399" s="63">
        <v>1850</v>
      </c>
      <c r="H399" s="64">
        <v>265</v>
      </c>
      <c r="I399" s="86" t="s">
        <v>52</v>
      </c>
      <c r="J399" s="87">
        <v>36526</v>
      </c>
      <c r="K399" s="17"/>
    </row>
    <row r="400" spans="1:153" s="14" customFormat="1" ht="38.25" x14ac:dyDescent="0.2">
      <c r="A400" s="61"/>
      <c r="B400" s="17"/>
      <c r="C400" s="59">
        <v>381</v>
      </c>
      <c r="D400" s="84" t="s">
        <v>85</v>
      </c>
      <c r="E400" s="62" t="s">
        <v>1023</v>
      </c>
      <c r="F400" s="62" t="s">
        <v>1024</v>
      </c>
      <c r="G400" s="63">
        <v>1856</v>
      </c>
      <c r="H400" s="64">
        <v>0</v>
      </c>
      <c r="I400" s="57" t="s">
        <v>1025</v>
      </c>
      <c r="J400" s="65">
        <v>43248</v>
      </c>
      <c r="K400" s="17"/>
    </row>
    <row r="401" spans="1:153" s="14" customFormat="1" ht="25.5" x14ac:dyDescent="0.2">
      <c r="A401" s="61" t="s">
        <v>1</v>
      </c>
      <c r="B401" s="17"/>
      <c r="C401" s="59">
        <v>382</v>
      </c>
      <c r="D401" s="62" t="s">
        <v>71</v>
      </c>
      <c r="E401" s="85" t="s">
        <v>1026</v>
      </c>
      <c r="F401" s="62" t="s">
        <v>1027</v>
      </c>
      <c r="G401" s="63">
        <v>1905</v>
      </c>
      <c r="H401" s="64">
        <v>100</v>
      </c>
      <c r="I401" s="57" t="s">
        <v>1028</v>
      </c>
      <c r="J401" s="65">
        <v>41837</v>
      </c>
      <c r="K401" s="17"/>
    </row>
    <row r="402" spans="1:153" s="14" customFormat="1" ht="25.5" x14ac:dyDescent="0.2">
      <c r="A402" s="61"/>
      <c r="B402" s="94"/>
      <c r="C402" s="59">
        <v>383</v>
      </c>
      <c r="D402" s="84" t="s">
        <v>0</v>
      </c>
      <c r="E402" s="62" t="s">
        <v>1029</v>
      </c>
      <c r="F402" s="62" t="s">
        <v>1030</v>
      </c>
      <c r="G402" s="63">
        <v>1931</v>
      </c>
      <c r="H402" s="63">
        <v>75</v>
      </c>
      <c r="I402" s="57" t="s">
        <v>232</v>
      </c>
      <c r="J402" s="65">
        <v>43142</v>
      </c>
      <c r="K402" s="17"/>
    </row>
    <row r="403" spans="1:153" s="14" customFormat="1" ht="38.25" x14ac:dyDescent="0.2">
      <c r="A403" s="57" t="s">
        <v>52</v>
      </c>
      <c r="B403" s="17"/>
      <c r="C403" s="59">
        <v>384</v>
      </c>
      <c r="D403" s="62" t="s">
        <v>0</v>
      </c>
      <c r="E403" s="62" t="s">
        <v>1031</v>
      </c>
      <c r="F403" s="62" t="s">
        <v>1032</v>
      </c>
      <c r="G403" s="63">
        <v>1931</v>
      </c>
      <c r="H403" s="64">
        <v>30</v>
      </c>
      <c r="I403" s="57" t="s">
        <v>69</v>
      </c>
      <c r="J403" s="87">
        <v>36526</v>
      </c>
      <c r="K403" s="17"/>
    </row>
    <row r="404" spans="1:153" s="14" customFormat="1" ht="25.5" x14ac:dyDescent="0.2">
      <c r="A404" s="61"/>
      <c r="B404" s="17"/>
      <c r="C404" s="59">
        <v>385</v>
      </c>
      <c r="D404" s="62" t="s">
        <v>0</v>
      </c>
      <c r="E404" s="62" t="s">
        <v>176</v>
      </c>
      <c r="F404" s="62" t="s">
        <v>1033</v>
      </c>
      <c r="G404" s="63">
        <v>1936</v>
      </c>
      <c r="H404" s="64">
        <v>20</v>
      </c>
      <c r="I404" s="57" t="s">
        <v>679</v>
      </c>
      <c r="J404" s="87">
        <v>42196</v>
      </c>
      <c r="K404" s="17"/>
    </row>
    <row r="405" spans="1:153" s="14" customFormat="1" ht="25.5" x14ac:dyDescent="0.2">
      <c r="A405" s="61" t="s">
        <v>1</v>
      </c>
      <c r="B405" s="17"/>
      <c r="C405" s="59">
        <v>386</v>
      </c>
      <c r="D405" s="62" t="s">
        <v>0</v>
      </c>
      <c r="E405" s="62" t="s">
        <v>169</v>
      </c>
      <c r="F405" s="62" t="s">
        <v>1034</v>
      </c>
      <c r="G405" s="63">
        <v>1980</v>
      </c>
      <c r="H405" s="64">
        <v>25</v>
      </c>
      <c r="I405" s="57" t="s">
        <v>69</v>
      </c>
      <c r="J405" s="65">
        <v>38825</v>
      </c>
      <c r="K405" s="17"/>
    </row>
    <row r="406" spans="1:153" s="14" customFormat="1" ht="12.75" x14ac:dyDescent="0.2">
      <c r="A406" s="61"/>
      <c r="B406" s="17"/>
      <c r="C406" s="59">
        <v>387</v>
      </c>
      <c r="D406" s="62" t="s">
        <v>0</v>
      </c>
      <c r="E406" s="62" t="s">
        <v>1035</v>
      </c>
      <c r="F406" s="62" t="s">
        <v>1036</v>
      </c>
      <c r="G406" s="57" t="s">
        <v>81</v>
      </c>
      <c r="H406" s="64">
        <v>50</v>
      </c>
      <c r="I406" s="57" t="s">
        <v>232</v>
      </c>
      <c r="J406" s="65">
        <v>42348</v>
      </c>
      <c r="K406" s="17"/>
    </row>
    <row r="407" spans="1:153" s="14" customFormat="1" ht="12.75" x14ac:dyDescent="0.2">
      <c r="A407" s="57" t="s">
        <v>52</v>
      </c>
      <c r="B407" s="17"/>
      <c r="C407" s="59">
        <v>388</v>
      </c>
      <c r="D407" s="62" t="s">
        <v>0</v>
      </c>
      <c r="E407" s="62" t="s">
        <v>1037</v>
      </c>
      <c r="F407" s="62" t="s">
        <v>1038</v>
      </c>
      <c r="G407" s="63" t="s">
        <v>77</v>
      </c>
      <c r="H407" s="64">
        <v>25</v>
      </c>
      <c r="I407" s="57" t="s">
        <v>69</v>
      </c>
      <c r="J407" s="65">
        <v>38825</v>
      </c>
      <c r="K407" s="77"/>
    </row>
    <row r="408" spans="1:153" s="14" customFormat="1" ht="25.5" x14ac:dyDescent="0.2">
      <c r="A408" s="61" t="s">
        <v>1039</v>
      </c>
      <c r="B408" s="17"/>
      <c r="C408" s="59">
        <v>389</v>
      </c>
      <c r="D408" s="62" t="s">
        <v>0</v>
      </c>
      <c r="E408" s="62" t="s">
        <v>1040</v>
      </c>
      <c r="F408" s="85" t="s">
        <v>1041</v>
      </c>
      <c r="G408" s="63">
        <v>1919</v>
      </c>
      <c r="H408" s="64">
        <v>0</v>
      </c>
      <c r="I408" s="57" t="s">
        <v>493</v>
      </c>
      <c r="J408" s="65">
        <v>40079</v>
      </c>
      <c r="K408" s="17"/>
    </row>
    <row r="409" spans="1:153" s="79" customFormat="1" ht="63.75" x14ac:dyDescent="0.2">
      <c r="A409" s="61" t="s">
        <v>1042</v>
      </c>
      <c r="B409" s="94"/>
      <c r="C409" s="59">
        <v>390</v>
      </c>
      <c r="D409" s="84" t="s">
        <v>0</v>
      </c>
      <c r="E409" s="62" t="s">
        <v>1043</v>
      </c>
      <c r="F409" s="62" t="s">
        <v>1044</v>
      </c>
      <c r="G409" s="63">
        <v>1893</v>
      </c>
      <c r="H409" s="64">
        <v>114</v>
      </c>
      <c r="I409" s="57" t="s">
        <v>968</v>
      </c>
      <c r="J409" s="65">
        <v>43141</v>
      </c>
      <c r="K409" s="17"/>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c r="DQ409" s="14"/>
      <c r="DR409" s="14"/>
      <c r="DS409" s="14"/>
      <c r="DT409" s="14"/>
      <c r="DU409" s="14"/>
      <c r="DV409" s="14"/>
      <c r="DW409" s="14"/>
      <c r="DX409" s="14"/>
      <c r="DY409" s="14"/>
      <c r="DZ409" s="14"/>
      <c r="EA409" s="14"/>
      <c r="EB409" s="14"/>
      <c r="EC409" s="14"/>
      <c r="ED409" s="14"/>
      <c r="EE409" s="14"/>
      <c r="EF409" s="14"/>
      <c r="EG409" s="14"/>
      <c r="EH409" s="14"/>
      <c r="EI409" s="14"/>
      <c r="EJ409" s="14"/>
      <c r="EK409" s="14"/>
      <c r="EL409" s="14"/>
      <c r="EM409" s="14"/>
      <c r="EN409" s="14"/>
      <c r="EO409" s="14"/>
      <c r="EP409" s="14"/>
      <c r="EQ409" s="14"/>
      <c r="ER409" s="14"/>
      <c r="ES409" s="14"/>
      <c r="ET409" s="14"/>
      <c r="EU409" s="14"/>
      <c r="EV409" s="14"/>
      <c r="EW409" s="14"/>
    </row>
    <row r="410" spans="1:153" s="14" customFormat="1" ht="25.5" x14ac:dyDescent="0.2">
      <c r="A410" s="57" t="s">
        <v>52</v>
      </c>
      <c r="B410" s="17"/>
      <c r="C410" s="59">
        <v>391</v>
      </c>
      <c r="D410" s="62" t="s">
        <v>0</v>
      </c>
      <c r="E410" s="85" t="s">
        <v>1046</v>
      </c>
      <c r="F410" s="85" t="s">
        <v>1047</v>
      </c>
      <c r="G410" s="63">
        <v>1895</v>
      </c>
      <c r="H410" s="64">
        <v>10</v>
      </c>
      <c r="I410" s="57" t="s">
        <v>36</v>
      </c>
      <c r="J410" s="65">
        <v>39767</v>
      </c>
      <c r="K410" s="17"/>
    </row>
    <row r="411" spans="1:153" s="14" customFormat="1" ht="38.25" x14ac:dyDescent="0.2">
      <c r="A411" s="61" t="s">
        <v>1048</v>
      </c>
      <c r="B411" s="94"/>
      <c r="C411" s="59">
        <v>392</v>
      </c>
      <c r="D411" s="84" t="s">
        <v>0</v>
      </c>
      <c r="E411" s="62" t="s">
        <v>1049</v>
      </c>
      <c r="F411" s="62" t="s">
        <v>1050</v>
      </c>
      <c r="G411" s="57">
        <v>1943</v>
      </c>
      <c r="H411" s="64">
        <v>70</v>
      </c>
      <c r="I411" s="57" t="s">
        <v>1051</v>
      </c>
      <c r="J411" s="65">
        <v>43142</v>
      </c>
      <c r="K411" s="17"/>
    </row>
    <row r="412" spans="1:153" s="14" customFormat="1" ht="25.5" x14ac:dyDescent="0.2">
      <c r="A412" s="57" t="s">
        <v>52</v>
      </c>
      <c r="B412" s="17"/>
      <c r="C412" s="59">
        <v>393</v>
      </c>
      <c r="D412" s="62" t="s">
        <v>0</v>
      </c>
      <c r="E412" s="62" t="s">
        <v>99</v>
      </c>
      <c r="F412" s="85" t="s">
        <v>1052</v>
      </c>
      <c r="G412" s="63">
        <v>1931</v>
      </c>
      <c r="H412" s="64">
        <v>10</v>
      </c>
      <c r="I412" s="57" t="s">
        <v>69</v>
      </c>
      <c r="J412" s="87">
        <v>38825</v>
      </c>
      <c r="K412" s="17"/>
    </row>
    <row r="413" spans="1:153" s="14" customFormat="1" ht="25.5" x14ac:dyDescent="0.2">
      <c r="A413" s="57" t="s">
        <v>52</v>
      </c>
      <c r="B413" s="17"/>
      <c r="C413" s="59">
        <v>394</v>
      </c>
      <c r="D413" s="84" t="s">
        <v>0</v>
      </c>
      <c r="E413" s="62" t="s">
        <v>99</v>
      </c>
      <c r="F413" s="62" t="s">
        <v>1053</v>
      </c>
      <c r="G413" s="63">
        <v>1936</v>
      </c>
      <c r="H413" s="64">
        <v>0</v>
      </c>
      <c r="I413" s="57" t="s">
        <v>84</v>
      </c>
      <c r="J413" s="87">
        <v>42485</v>
      </c>
      <c r="K413" s="17"/>
    </row>
    <row r="414" spans="1:153" s="14" customFormat="1" ht="38.25" x14ac:dyDescent="0.2">
      <c r="A414" s="61"/>
      <c r="B414" s="17"/>
      <c r="C414" s="59">
        <v>395</v>
      </c>
      <c r="D414" s="62" t="s">
        <v>0</v>
      </c>
      <c r="E414" s="62" t="s">
        <v>1054</v>
      </c>
      <c r="F414" s="62" t="s">
        <v>1055</v>
      </c>
      <c r="G414" s="63">
        <v>1944</v>
      </c>
      <c r="H414" s="64">
        <v>120</v>
      </c>
      <c r="I414" s="57" t="s">
        <v>1056</v>
      </c>
      <c r="J414" s="65">
        <v>42254</v>
      </c>
      <c r="K414" s="17"/>
    </row>
    <row r="415" spans="1:153" s="14" customFormat="1" ht="51" x14ac:dyDescent="0.2">
      <c r="A415" s="61" t="s">
        <v>452</v>
      </c>
      <c r="B415" s="17"/>
      <c r="C415" s="59">
        <v>396</v>
      </c>
      <c r="D415" s="62" t="s">
        <v>0</v>
      </c>
      <c r="E415" s="62" t="s">
        <v>864</v>
      </c>
      <c r="F415" s="62" t="s">
        <v>1057</v>
      </c>
      <c r="G415" s="63">
        <v>1911</v>
      </c>
      <c r="H415" s="64">
        <v>0</v>
      </c>
      <c r="I415" s="57" t="s">
        <v>1058</v>
      </c>
      <c r="J415" s="65">
        <v>40091</v>
      </c>
      <c r="K415" s="17"/>
    </row>
    <row r="416" spans="1:153" s="79" customFormat="1" ht="38.25" x14ac:dyDescent="0.2">
      <c r="A416" s="61" t="s">
        <v>1</v>
      </c>
      <c r="B416" s="77"/>
      <c r="C416" s="59">
        <v>397</v>
      </c>
      <c r="D416" s="62" t="s">
        <v>0</v>
      </c>
      <c r="E416" s="62" t="s">
        <v>1059</v>
      </c>
      <c r="F416" s="62" t="s">
        <v>1060</v>
      </c>
      <c r="G416" s="63">
        <v>1931</v>
      </c>
      <c r="H416" s="64">
        <v>70</v>
      </c>
      <c r="I416" s="57" t="s">
        <v>1061</v>
      </c>
      <c r="J416" s="65">
        <v>42348</v>
      </c>
      <c r="K416" s="77"/>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14"/>
      <c r="DV416" s="14"/>
      <c r="DW416" s="14"/>
      <c r="DX416" s="14"/>
      <c r="DY416" s="14"/>
      <c r="DZ416" s="14"/>
      <c r="EA416" s="14"/>
      <c r="EB416" s="14"/>
      <c r="EC416" s="14"/>
      <c r="ED416" s="14"/>
      <c r="EE416" s="14"/>
      <c r="EF416" s="14"/>
      <c r="EG416" s="14"/>
      <c r="EH416" s="14"/>
      <c r="EI416" s="14"/>
      <c r="EJ416" s="14"/>
      <c r="EK416" s="14"/>
      <c r="EL416" s="14"/>
      <c r="EM416" s="14"/>
      <c r="EN416" s="14"/>
      <c r="EO416" s="14"/>
      <c r="EP416" s="14"/>
      <c r="EQ416" s="14"/>
      <c r="ER416" s="14"/>
      <c r="ES416" s="14"/>
      <c r="ET416" s="14"/>
      <c r="EU416" s="14"/>
      <c r="EV416" s="14"/>
      <c r="EW416" s="14"/>
    </row>
    <row r="417" spans="1:153" s="14" customFormat="1" ht="38.25" x14ac:dyDescent="0.2">
      <c r="A417" s="61"/>
      <c r="B417" s="17"/>
      <c r="C417" s="59">
        <v>398</v>
      </c>
      <c r="D417" s="62" t="s">
        <v>0</v>
      </c>
      <c r="E417" s="62" t="s">
        <v>1062</v>
      </c>
      <c r="F417" s="62" t="s">
        <v>1063</v>
      </c>
      <c r="G417" s="57">
        <v>1933</v>
      </c>
      <c r="H417" s="64">
        <v>65</v>
      </c>
      <c r="I417" s="57" t="s">
        <v>1064</v>
      </c>
      <c r="J417" s="65">
        <v>42289</v>
      </c>
      <c r="K417" s="17"/>
    </row>
    <row r="418" spans="1:153" s="14" customFormat="1" ht="38.25" x14ac:dyDescent="0.2">
      <c r="A418" s="61" t="s">
        <v>1</v>
      </c>
      <c r="B418" s="17"/>
      <c r="C418" s="59">
        <v>399</v>
      </c>
      <c r="D418" s="62" t="s">
        <v>0</v>
      </c>
      <c r="E418" s="62" t="s">
        <v>1065</v>
      </c>
      <c r="F418" s="85" t="s">
        <v>1066</v>
      </c>
      <c r="G418" s="63">
        <v>1966</v>
      </c>
      <c r="H418" s="64">
        <v>25</v>
      </c>
      <c r="I418" s="57" t="s">
        <v>1067</v>
      </c>
      <c r="J418" s="87">
        <v>36526</v>
      </c>
      <c r="K418" s="17"/>
    </row>
    <row r="419" spans="1:153" s="14" customFormat="1" ht="38.25" x14ac:dyDescent="0.2">
      <c r="A419" s="61" t="s">
        <v>1</v>
      </c>
      <c r="B419" s="94"/>
      <c r="C419" s="59">
        <v>400</v>
      </c>
      <c r="D419" s="84" t="s">
        <v>0</v>
      </c>
      <c r="E419" s="85" t="s">
        <v>1068</v>
      </c>
      <c r="F419" s="62" t="s">
        <v>1069</v>
      </c>
      <c r="G419" s="63">
        <v>1925</v>
      </c>
      <c r="H419" s="64">
        <v>150</v>
      </c>
      <c r="I419" s="57" t="s">
        <v>1070</v>
      </c>
      <c r="J419" s="65">
        <v>43144</v>
      </c>
      <c r="K419" s="17"/>
    </row>
    <row r="420" spans="1:153" s="14" customFormat="1" ht="38.25" x14ac:dyDescent="0.2">
      <c r="A420" s="61" t="s">
        <v>1</v>
      </c>
      <c r="B420" s="17"/>
      <c r="C420" s="59">
        <v>401</v>
      </c>
      <c r="D420" s="62" t="s">
        <v>0</v>
      </c>
      <c r="E420" s="62" t="s">
        <v>1071</v>
      </c>
      <c r="F420" s="85" t="s">
        <v>1072</v>
      </c>
      <c r="G420" s="63">
        <v>1904</v>
      </c>
      <c r="H420" s="64">
        <v>0</v>
      </c>
      <c r="I420" s="57" t="s">
        <v>74</v>
      </c>
      <c r="J420" s="65">
        <v>39487</v>
      </c>
      <c r="K420" s="17"/>
    </row>
    <row r="421" spans="1:153" s="14" customFormat="1" ht="38.25" x14ac:dyDescent="0.2">
      <c r="A421" s="61" t="s">
        <v>1073</v>
      </c>
      <c r="B421" s="17"/>
      <c r="C421" s="59">
        <v>402</v>
      </c>
      <c r="D421" s="62" t="s">
        <v>0</v>
      </c>
      <c r="E421" s="62" t="s">
        <v>1071</v>
      </c>
      <c r="F421" s="62" t="s">
        <v>1074</v>
      </c>
      <c r="G421" s="63">
        <v>1917</v>
      </c>
      <c r="H421" s="64">
        <v>77</v>
      </c>
      <c r="I421" s="57" t="s">
        <v>1075</v>
      </c>
      <c r="J421" s="65">
        <v>39127</v>
      </c>
      <c r="K421" s="17"/>
    </row>
    <row r="422" spans="1:153" s="14" customFormat="1" ht="25.5" x14ac:dyDescent="0.2">
      <c r="A422" s="57" t="s">
        <v>52</v>
      </c>
      <c r="B422" s="17"/>
      <c r="C422" s="59">
        <v>403</v>
      </c>
      <c r="D422" s="62" t="s">
        <v>57</v>
      </c>
      <c r="E422" s="62" t="s">
        <v>1076</v>
      </c>
      <c r="F422" s="62" t="s">
        <v>1077</v>
      </c>
      <c r="G422" s="63">
        <v>1928</v>
      </c>
      <c r="H422" s="64">
        <v>25</v>
      </c>
      <c r="I422" s="102" t="s">
        <v>1078</v>
      </c>
      <c r="J422" s="103">
        <v>38800</v>
      </c>
      <c r="K422" s="17"/>
    </row>
    <row r="423" spans="1:153" s="14" customFormat="1" ht="38.25" x14ac:dyDescent="0.2">
      <c r="A423" s="57" t="s">
        <v>52</v>
      </c>
      <c r="B423" s="17"/>
      <c r="C423" s="59">
        <v>404</v>
      </c>
      <c r="D423" s="62" t="s">
        <v>0</v>
      </c>
      <c r="E423" s="62" t="s">
        <v>1079</v>
      </c>
      <c r="F423" s="85" t="s">
        <v>1080</v>
      </c>
      <c r="G423" s="63">
        <v>1921</v>
      </c>
      <c r="H423" s="64">
        <v>0</v>
      </c>
      <c r="I423" s="57" t="s">
        <v>74</v>
      </c>
      <c r="J423" s="65">
        <v>39487</v>
      </c>
      <c r="K423" s="17"/>
    </row>
    <row r="424" spans="1:153" s="14" customFormat="1" ht="25.5" x14ac:dyDescent="0.2">
      <c r="A424" s="61" t="s">
        <v>1</v>
      </c>
      <c r="B424" s="17"/>
      <c r="C424" s="59">
        <v>405</v>
      </c>
      <c r="D424" s="62" t="s">
        <v>0</v>
      </c>
      <c r="E424" s="62" t="s">
        <v>1081</v>
      </c>
      <c r="F424" s="85" t="s">
        <v>1082</v>
      </c>
      <c r="G424" s="63">
        <v>1936</v>
      </c>
      <c r="H424" s="64">
        <v>0</v>
      </c>
      <c r="I424" s="57" t="s">
        <v>1083</v>
      </c>
      <c r="J424" s="87">
        <v>40000</v>
      </c>
      <c r="K424" s="17"/>
    </row>
    <row r="425" spans="1:153" s="14" customFormat="1" ht="25.5" x14ac:dyDescent="0.2">
      <c r="A425" s="61" t="s">
        <v>1</v>
      </c>
      <c r="B425" s="17"/>
      <c r="C425" s="59">
        <v>406</v>
      </c>
      <c r="D425" s="62" t="s">
        <v>0</v>
      </c>
      <c r="E425" s="62" t="s">
        <v>1081</v>
      </c>
      <c r="F425" s="62" t="s">
        <v>1084</v>
      </c>
      <c r="G425" s="63">
        <v>1949</v>
      </c>
      <c r="H425" s="64">
        <v>25</v>
      </c>
      <c r="I425" s="57" t="s">
        <v>69</v>
      </c>
      <c r="J425" s="87">
        <v>38825</v>
      </c>
      <c r="K425" s="17"/>
    </row>
    <row r="426" spans="1:153" s="14" customFormat="1" ht="25.5" x14ac:dyDescent="0.2">
      <c r="A426" s="57" t="s">
        <v>52</v>
      </c>
      <c r="B426" s="17"/>
      <c r="C426" s="59">
        <v>407</v>
      </c>
      <c r="D426" s="62" t="s">
        <v>0</v>
      </c>
      <c r="E426" s="62" t="s">
        <v>1085</v>
      </c>
      <c r="F426" s="62" t="s">
        <v>1086</v>
      </c>
      <c r="G426" s="63">
        <v>1931</v>
      </c>
      <c r="H426" s="64">
        <v>25</v>
      </c>
      <c r="I426" s="57" t="s">
        <v>69</v>
      </c>
      <c r="J426" s="87">
        <v>38825</v>
      </c>
      <c r="K426" s="17"/>
    </row>
    <row r="427" spans="1:153" s="14" customFormat="1" ht="25.5" x14ac:dyDescent="0.2">
      <c r="A427" s="61" t="s">
        <v>1</v>
      </c>
      <c r="B427" s="126"/>
      <c r="C427" s="59">
        <v>408</v>
      </c>
      <c r="D427" s="110" t="s">
        <v>0</v>
      </c>
      <c r="E427" s="110" t="s">
        <v>1087</v>
      </c>
      <c r="F427" s="110" t="s">
        <v>1088</v>
      </c>
      <c r="G427" s="112">
        <v>1961</v>
      </c>
      <c r="H427" s="113" t="s">
        <v>284</v>
      </c>
      <c r="I427" s="60" t="s">
        <v>1089</v>
      </c>
      <c r="J427" s="114">
        <v>39022</v>
      </c>
      <c r="K427" s="12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c r="AR427" s="76"/>
      <c r="AS427" s="76"/>
      <c r="AT427" s="76"/>
      <c r="AU427" s="76"/>
      <c r="AV427" s="76"/>
      <c r="AW427" s="76"/>
      <c r="AX427" s="76"/>
      <c r="AY427" s="76"/>
      <c r="AZ427" s="76"/>
      <c r="BA427" s="76"/>
      <c r="BB427" s="76"/>
      <c r="BC427" s="76"/>
      <c r="BD427" s="76"/>
      <c r="BE427" s="76"/>
      <c r="BF427" s="76"/>
      <c r="BG427" s="76"/>
      <c r="BH427" s="76"/>
      <c r="BI427" s="76"/>
      <c r="BJ427" s="76"/>
      <c r="BK427" s="76"/>
      <c r="BL427" s="76"/>
      <c r="BM427" s="76"/>
      <c r="BN427" s="76"/>
      <c r="BO427" s="76"/>
      <c r="BP427" s="76"/>
      <c r="BQ427" s="76"/>
      <c r="BR427" s="76"/>
      <c r="BS427" s="76"/>
      <c r="BT427" s="76"/>
      <c r="BU427" s="76"/>
      <c r="BV427" s="76"/>
      <c r="BW427" s="76"/>
      <c r="BX427" s="76"/>
      <c r="BY427" s="76"/>
      <c r="BZ427" s="76"/>
      <c r="CA427" s="76"/>
      <c r="CB427" s="76"/>
      <c r="CC427" s="76"/>
      <c r="CD427" s="76"/>
      <c r="CE427" s="76"/>
      <c r="CF427" s="76"/>
      <c r="CG427" s="76"/>
      <c r="CH427" s="76"/>
      <c r="CI427" s="76"/>
      <c r="CJ427" s="76"/>
      <c r="CK427" s="76"/>
      <c r="CL427" s="76"/>
      <c r="CM427" s="76"/>
      <c r="CN427" s="76"/>
      <c r="CO427" s="76"/>
      <c r="CP427" s="76"/>
      <c r="CQ427" s="76"/>
      <c r="CR427" s="76"/>
      <c r="CS427" s="76"/>
      <c r="CT427" s="76"/>
      <c r="CU427" s="76"/>
      <c r="CV427" s="76"/>
      <c r="CW427" s="76"/>
      <c r="CX427" s="76"/>
      <c r="CY427" s="76"/>
      <c r="CZ427" s="76"/>
      <c r="DA427" s="76"/>
      <c r="DB427" s="76"/>
      <c r="DC427" s="76"/>
      <c r="DD427" s="76"/>
      <c r="DE427" s="76"/>
      <c r="DF427" s="76"/>
      <c r="DG427" s="76"/>
      <c r="DH427" s="76"/>
      <c r="DI427" s="76"/>
      <c r="DJ427" s="76"/>
      <c r="DK427" s="76"/>
      <c r="DL427" s="76"/>
      <c r="DM427" s="76"/>
      <c r="DN427" s="76"/>
      <c r="DO427" s="76"/>
      <c r="DP427" s="76"/>
      <c r="DQ427" s="76"/>
      <c r="DR427" s="76"/>
      <c r="DS427" s="76"/>
      <c r="DT427" s="76"/>
      <c r="DU427" s="76"/>
      <c r="DV427" s="76"/>
      <c r="DW427" s="76"/>
      <c r="DX427" s="76"/>
      <c r="DY427" s="76"/>
      <c r="DZ427" s="76"/>
      <c r="EA427" s="76"/>
      <c r="EB427" s="76"/>
      <c r="EC427" s="76"/>
      <c r="ED427" s="76"/>
      <c r="EE427" s="76"/>
      <c r="EF427" s="76"/>
      <c r="EG427" s="76"/>
      <c r="EH427" s="76"/>
      <c r="EI427" s="76"/>
      <c r="EJ427" s="76"/>
      <c r="EK427" s="76"/>
      <c r="EL427" s="76"/>
      <c r="EM427" s="76"/>
      <c r="EN427" s="76"/>
      <c r="EO427" s="76"/>
      <c r="EP427" s="76"/>
      <c r="EQ427" s="76"/>
      <c r="ER427" s="76"/>
      <c r="ES427" s="76"/>
      <c r="ET427" s="76"/>
      <c r="EU427" s="76"/>
      <c r="EV427" s="76"/>
      <c r="EW427" s="76"/>
    </row>
    <row r="428" spans="1:153" s="14" customFormat="1" ht="25.5" x14ac:dyDescent="0.2">
      <c r="A428" s="61" t="s">
        <v>1</v>
      </c>
      <c r="B428" s="17"/>
      <c r="C428" s="59">
        <v>409</v>
      </c>
      <c r="D428" s="62" t="s">
        <v>0</v>
      </c>
      <c r="E428" s="85" t="s">
        <v>1091</v>
      </c>
      <c r="F428" s="62" t="s">
        <v>1088</v>
      </c>
      <c r="G428" s="63">
        <v>1969</v>
      </c>
      <c r="H428" s="64">
        <v>0</v>
      </c>
      <c r="I428" s="57" t="s">
        <v>1092</v>
      </c>
      <c r="J428" s="87">
        <v>36526</v>
      </c>
      <c r="K428" s="17"/>
    </row>
    <row r="429" spans="1:153" s="14" customFormat="1" ht="25.5" x14ac:dyDescent="0.2">
      <c r="A429" s="61" t="s">
        <v>1</v>
      </c>
      <c r="B429" s="17"/>
      <c r="C429" s="59">
        <v>410</v>
      </c>
      <c r="D429" s="62" t="s">
        <v>0</v>
      </c>
      <c r="E429" s="62" t="s">
        <v>1093</v>
      </c>
      <c r="F429" s="62" t="s">
        <v>1094</v>
      </c>
      <c r="G429" s="63">
        <v>1889</v>
      </c>
      <c r="H429" s="64">
        <f>50/2</f>
        <v>25</v>
      </c>
      <c r="I429" s="57" t="s">
        <v>235</v>
      </c>
      <c r="J429" s="65">
        <v>39504</v>
      </c>
      <c r="K429" s="17"/>
    </row>
    <row r="430" spans="1:153" s="14" customFormat="1" ht="25.5" x14ac:dyDescent="0.2">
      <c r="A430" s="61"/>
      <c r="B430" s="17"/>
      <c r="C430" s="59">
        <v>411</v>
      </c>
      <c r="D430" s="62" t="s">
        <v>0</v>
      </c>
      <c r="E430" s="62" t="s">
        <v>1095</v>
      </c>
      <c r="F430" s="62" t="s">
        <v>1094</v>
      </c>
      <c r="G430" s="63">
        <v>1890</v>
      </c>
      <c r="H430" s="64" t="s">
        <v>89</v>
      </c>
      <c r="I430" s="57" t="s">
        <v>89</v>
      </c>
      <c r="J430" s="65" t="s">
        <v>89</v>
      </c>
      <c r="K430" s="17"/>
    </row>
    <row r="431" spans="1:153" s="14" customFormat="1" ht="25.5" x14ac:dyDescent="0.2">
      <c r="A431" s="61" t="s">
        <v>1</v>
      </c>
      <c r="B431" s="17"/>
      <c r="C431" s="59">
        <v>412</v>
      </c>
      <c r="D431" s="62" t="s">
        <v>0</v>
      </c>
      <c r="E431" s="62" t="s">
        <v>1096</v>
      </c>
      <c r="F431" s="62" t="s">
        <v>1097</v>
      </c>
      <c r="G431" s="63">
        <v>1907</v>
      </c>
      <c r="H431" s="64">
        <f>50/2</f>
        <v>25</v>
      </c>
      <c r="I431" s="57" t="s">
        <v>235</v>
      </c>
      <c r="J431" s="65">
        <v>39504</v>
      </c>
      <c r="K431" s="17"/>
    </row>
    <row r="432" spans="1:153" s="14" customFormat="1" ht="25.5" x14ac:dyDescent="0.2">
      <c r="A432" s="61" t="s">
        <v>1</v>
      </c>
      <c r="B432" s="17"/>
      <c r="C432" s="59">
        <v>413</v>
      </c>
      <c r="D432" s="62" t="s">
        <v>0</v>
      </c>
      <c r="E432" s="62" t="s">
        <v>99</v>
      </c>
      <c r="F432" s="62" t="s">
        <v>1098</v>
      </c>
      <c r="G432" s="63">
        <v>1936</v>
      </c>
      <c r="H432" s="64">
        <v>25</v>
      </c>
      <c r="I432" s="57" t="s">
        <v>69</v>
      </c>
      <c r="J432" s="87">
        <v>38825</v>
      </c>
      <c r="K432" s="17"/>
    </row>
    <row r="433" spans="1:153" s="136" customFormat="1" ht="12.75" x14ac:dyDescent="0.2">
      <c r="A433" s="57" t="s">
        <v>52</v>
      </c>
      <c r="B433" s="17"/>
      <c r="C433" s="59">
        <v>414</v>
      </c>
      <c r="D433" s="62" t="s">
        <v>0</v>
      </c>
      <c r="E433" s="62" t="s">
        <v>99</v>
      </c>
      <c r="F433" s="62" t="s">
        <v>1099</v>
      </c>
      <c r="G433" s="63">
        <v>1972</v>
      </c>
      <c r="H433" s="64">
        <v>25</v>
      </c>
      <c r="I433" s="57" t="s">
        <v>69</v>
      </c>
      <c r="J433" s="87">
        <v>38825</v>
      </c>
      <c r="K433" s="17"/>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c r="DQ433" s="14"/>
      <c r="DR433" s="14"/>
      <c r="DS433" s="14"/>
      <c r="DT433" s="14"/>
      <c r="DU433" s="14"/>
      <c r="DV433" s="14"/>
      <c r="DW433" s="14"/>
      <c r="DX433" s="14"/>
      <c r="DY433" s="14"/>
      <c r="DZ433" s="14"/>
      <c r="EA433" s="14"/>
      <c r="EB433" s="14"/>
      <c r="EC433" s="14"/>
      <c r="ED433" s="14"/>
      <c r="EE433" s="14"/>
      <c r="EF433" s="14"/>
      <c r="EG433" s="14"/>
      <c r="EH433" s="14"/>
      <c r="EI433" s="14"/>
      <c r="EJ433" s="14"/>
      <c r="EK433" s="14"/>
      <c r="EL433" s="14"/>
      <c r="EM433" s="14"/>
      <c r="EN433" s="14"/>
      <c r="EO433" s="14"/>
      <c r="EP433" s="14"/>
      <c r="EQ433" s="14"/>
      <c r="ER433" s="14"/>
      <c r="ES433" s="14"/>
      <c r="ET433" s="14"/>
      <c r="EU433" s="14"/>
      <c r="EV433" s="14"/>
      <c r="EW433" s="14"/>
    </row>
    <row r="434" spans="1:153" s="14" customFormat="1" ht="25.5" x14ac:dyDescent="0.2">
      <c r="A434" s="61" t="s">
        <v>1</v>
      </c>
      <c r="B434" s="17"/>
      <c r="C434" s="59">
        <v>415</v>
      </c>
      <c r="D434" s="62" t="s">
        <v>0</v>
      </c>
      <c r="E434" s="62" t="s">
        <v>1100</v>
      </c>
      <c r="F434" s="85" t="s">
        <v>1101</v>
      </c>
      <c r="G434" s="63">
        <v>1946</v>
      </c>
      <c r="H434" s="64" t="s">
        <v>88</v>
      </c>
      <c r="I434" s="57" t="s">
        <v>115</v>
      </c>
      <c r="J434" s="65">
        <v>39814</v>
      </c>
      <c r="K434" s="77"/>
    </row>
    <row r="435" spans="1:153" s="14" customFormat="1" ht="25.5" x14ac:dyDescent="0.2">
      <c r="A435" s="61" t="s">
        <v>1102</v>
      </c>
      <c r="B435" s="17"/>
      <c r="C435" s="59">
        <v>416</v>
      </c>
      <c r="D435" s="62" t="s">
        <v>0</v>
      </c>
      <c r="E435" s="85" t="s">
        <v>1103</v>
      </c>
      <c r="F435" s="62" t="s">
        <v>1104</v>
      </c>
      <c r="G435" s="63">
        <v>1906</v>
      </c>
      <c r="H435" s="64">
        <v>15</v>
      </c>
      <c r="I435" s="57" t="s">
        <v>320</v>
      </c>
      <c r="J435" s="65">
        <v>39683</v>
      </c>
      <c r="K435" s="77"/>
    </row>
    <row r="436" spans="1:153" s="14" customFormat="1" ht="38.25" x14ac:dyDescent="0.2">
      <c r="A436" s="61" t="s">
        <v>1048</v>
      </c>
      <c r="B436" s="17"/>
      <c r="C436" s="59">
        <v>417</v>
      </c>
      <c r="D436" s="62" t="s">
        <v>0</v>
      </c>
      <c r="E436" s="62" t="s">
        <v>1105</v>
      </c>
      <c r="F436" s="62" t="s">
        <v>1106</v>
      </c>
      <c r="G436" s="63">
        <v>1904</v>
      </c>
      <c r="H436" s="64">
        <v>0</v>
      </c>
      <c r="I436" s="57" t="s">
        <v>74</v>
      </c>
      <c r="J436" s="65">
        <v>39487</v>
      </c>
      <c r="K436" s="17"/>
    </row>
    <row r="437" spans="1:153" s="14" customFormat="1" ht="38.25" x14ac:dyDescent="0.2">
      <c r="A437" s="61" t="s">
        <v>1</v>
      </c>
      <c r="B437" s="17"/>
      <c r="C437" s="59">
        <v>418</v>
      </c>
      <c r="D437" s="62" t="s">
        <v>0</v>
      </c>
      <c r="E437" s="62" t="s">
        <v>1107</v>
      </c>
      <c r="F437" s="62" t="s">
        <v>1108</v>
      </c>
      <c r="G437" s="63">
        <v>1910</v>
      </c>
      <c r="H437" s="64">
        <f>49+31</f>
        <v>80</v>
      </c>
      <c r="I437" s="57" t="s">
        <v>1109</v>
      </c>
      <c r="J437" s="65" t="s">
        <v>1110</v>
      </c>
      <c r="K437" s="17"/>
    </row>
    <row r="438" spans="1:153" s="14" customFormat="1" ht="25.5" x14ac:dyDescent="0.2">
      <c r="A438" s="61" t="s">
        <v>1048</v>
      </c>
      <c r="B438" s="17"/>
      <c r="C438" s="59">
        <v>419</v>
      </c>
      <c r="D438" s="62" t="s">
        <v>0</v>
      </c>
      <c r="E438" s="62" t="s">
        <v>1111</v>
      </c>
      <c r="F438" s="62" t="s">
        <v>1112</v>
      </c>
      <c r="G438" s="63">
        <v>1887</v>
      </c>
      <c r="H438" s="64">
        <v>0</v>
      </c>
      <c r="I438" s="57" t="s">
        <v>493</v>
      </c>
      <c r="J438" s="65">
        <v>40079</v>
      </c>
      <c r="K438" s="17"/>
    </row>
    <row r="439" spans="1:153" s="130" customFormat="1" ht="38.25" x14ac:dyDescent="0.2">
      <c r="A439" s="57" t="s">
        <v>52</v>
      </c>
      <c r="B439" s="17"/>
      <c r="C439" s="59">
        <v>420</v>
      </c>
      <c r="D439" s="62" t="s">
        <v>0</v>
      </c>
      <c r="E439" s="62" t="s">
        <v>1113</v>
      </c>
      <c r="F439" s="85" t="s">
        <v>1114</v>
      </c>
      <c r="G439" s="63">
        <v>1910</v>
      </c>
      <c r="H439" s="64">
        <v>0</v>
      </c>
      <c r="I439" s="57" t="s">
        <v>51</v>
      </c>
      <c r="J439" s="65">
        <v>39411</v>
      </c>
      <c r="K439" s="17"/>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c r="DQ439" s="14"/>
      <c r="DR439" s="14"/>
      <c r="DS439" s="14"/>
      <c r="DT439" s="14"/>
      <c r="DU439" s="14"/>
      <c r="DV439" s="14"/>
      <c r="DW439" s="14"/>
      <c r="DX439" s="14"/>
      <c r="DY439" s="14"/>
      <c r="DZ439" s="14"/>
      <c r="EA439" s="14"/>
      <c r="EB439" s="14"/>
      <c r="EC439" s="14"/>
      <c r="ED439" s="14"/>
      <c r="EE439" s="14"/>
      <c r="EF439" s="14"/>
      <c r="EG439" s="14"/>
      <c r="EH439" s="14"/>
      <c r="EI439" s="14"/>
      <c r="EJ439" s="14"/>
      <c r="EK439" s="14"/>
      <c r="EL439" s="14"/>
      <c r="EM439" s="14"/>
      <c r="EN439" s="14"/>
      <c r="EO439" s="14"/>
      <c r="EP439" s="14"/>
      <c r="EQ439" s="14"/>
      <c r="ER439" s="14"/>
      <c r="ES439" s="14"/>
      <c r="ET439" s="14"/>
      <c r="EU439" s="14"/>
      <c r="EV439" s="14"/>
      <c r="EW439" s="14"/>
    </row>
    <row r="440" spans="1:153" s="14" customFormat="1" ht="38.25" x14ac:dyDescent="0.2">
      <c r="A440" s="61" t="s">
        <v>1</v>
      </c>
      <c r="B440" s="17"/>
      <c r="C440" s="59">
        <v>421</v>
      </c>
      <c r="D440" s="62" t="s">
        <v>0</v>
      </c>
      <c r="E440" s="62" t="s">
        <v>1115</v>
      </c>
      <c r="F440" s="62" t="s">
        <v>1116</v>
      </c>
      <c r="G440" s="63">
        <v>1929</v>
      </c>
      <c r="H440" s="64">
        <v>0</v>
      </c>
      <c r="I440" s="57" t="s">
        <v>51</v>
      </c>
      <c r="J440" s="65">
        <v>39411</v>
      </c>
      <c r="K440" s="17"/>
    </row>
    <row r="441" spans="1:153" s="14" customFormat="1" ht="38.25" x14ac:dyDescent="0.2">
      <c r="A441" s="61" t="s">
        <v>1117</v>
      </c>
      <c r="B441" s="17"/>
      <c r="C441" s="59">
        <v>422</v>
      </c>
      <c r="D441" s="62" t="s">
        <v>0</v>
      </c>
      <c r="E441" s="62" t="s">
        <v>1118</v>
      </c>
      <c r="F441" s="62" t="s">
        <v>1119</v>
      </c>
      <c r="G441" s="63">
        <v>1948</v>
      </c>
      <c r="H441" s="57" t="s">
        <v>1120</v>
      </c>
      <c r="I441" s="57" t="s">
        <v>1121</v>
      </c>
      <c r="J441" s="65">
        <v>39487</v>
      </c>
      <c r="K441" s="17"/>
    </row>
    <row r="442" spans="1:153" s="14" customFormat="1" ht="25.5" x14ac:dyDescent="0.2">
      <c r="A442" s="61" t="s">
        <v>1048</v>
      </c>
      <c r="B442" s="17"/>
      <c r="C442" s="59">
        <v>423</v>
      </c>
      <c r="D442" s="62" t="s">
        <v>0</v>
      </c>
      <c r="E442" s="62" t="s">
        <v>1122</v>
      </c>
      <c r="F442" s="62" t="s">
        <v>1123</v>
      </c>
      <c r="G442" s="63">
        <v>1952</v>
      </c>
      <c r="H442" s="64">
        <v>25</v>
      </c>
      <c r="I442" s="57" t="s">
        <v>156</v>
      </c>
      <c r="J442" s="65">
        <v>39382</v>
      </c>
      <c r="K442" s="17"/>
    </row>
    <row r="443" spans="1:153" s="14" customFormat="1" ht="25.5" x14ac:dyDescent="0.2">
      <c r="A443" s="57" t="s">
        <v>52</v>
      </c>
      <c r="B443" s="17"/>
      <c r="C443" s="59">
        <v>424</v>
      </c>
      <c r="D443" s="62" t="s">
        <v>0</v>
      </c>
      <c r="E443" s="62" t="s">
        <v>1125</v>
      </c>
      <c r="F443" s="85" t="s">
        <v>1126</v>
      </c>
      <c r="G443" s="63">
        <v>1905</v>
      </c>
      <c r="H443" s="64">
        <v>0</v>
      </c>
      <c r="I443" s="57" t="s">
        <v>74</v>
      </c>
      <c r="J443" s="65">
        <v>39487</v>
      </c>
      <c r="K443" s="17"/>
    </row>
    <row r="444" spans="1:153" s="14" customFormat="1" ht="25.5" x14ac:dyDescent="0.2">
      <c r="A444" s="57" t="s">
        <v>52</v>
      </c>
      <c r="B444" s="17"/>
      <c r="C444" s="59">
        <v>425</v>
      </c>
      <c r="D444" s="62" t="s">
        <v>0</v>
      </c>
      <c r="E444" s="62" t="s">
        <v>1127</v>
      </c>
      <c r="F444" s="62" t="s">
        <v>1128</v>
      </c>
      <c r="G444" s="63">
        <v>1955</v>
      </c>
      <c r="H444" s="64">
        <v>25</v>
      </c>
      <c r="I444" s="57" t="s">
        <v>69</v>
      </c>
      <c r="J444" s="87">
        <v>38825</v>
      </c>
      <c r="K444" s="17"/>
    </row>
    <row r="445" spans="1:153" s="14" customFormat="1" ht="38.25" x14ac:dyDescent="0.2">
      <c r="A445" s="61" t="s">
        <v>1</v>
      </c>
      <c r="B445" s="94"/>
      <c r="C445" s="59">
        <v>426</v>
      </c>
      <c r="D445" s="84" t="s">
        <v>1129</v>
      </c>
      <c r="E445" s="62" t="s">
        <v>1130</v>
      </c>
      <c r="F445" s="62" t="s">
        <v>1131</v>
      </c>
      <c r="G445" s="115">
        <v>1920</v>
      </c>
      <c r="H445" s="64">
        <v>40</v>
      </c>
      <c r="I445" s="57" t="s">
        <v>353</v>
      </c>
      <c r="J445" s="65">
        <v>43142</v>
      </c>
      <c r="K445" s="17"/>
    </row>
    <row r="446" spans="1:153" s="14" customFormat="1" ht="38.25" x14ac:dyDescent="0.2">
      <c r="A446" s="57" t="s">
        <v>52</v>
      </c>
      <c r="B446" s="17"/>
      <c r="C446" s="59">
        <v>427</v>
      </c>
      <c r="D446" s="62" t="s">
        <v>0</v>
      </c>
      <c r="E446" s="62" t="s">
        <v>1132</v>
      </c>
      <c r="F446" s="62" t="s">
        <v>1133</v>
      </c>
      <c r="G446" s="63">
        <v>1946</v>
      </c>
      <c r="H446" s="64">
        <v>20</v>
      </c>
      <c r="I446" s="57" t="s">
        <v>320</v>
      </c>
      <c r="J446" s="65">
        <v>39683</v>
      </c>
      <c r="K446" s="17"/>
    </row>
    <row r="447" spans="1:153" s="14" customFormat="1" ht="25.5" x14ac:dyDescent="0.2">
      <c r="A447" s="57" t="s">
        <v>52</v>
      </c>
      <c r="B447" s="17"/>
      <c r="C447" s="59">
        <v>428</v>
      </c>
      <c r="D447" s="62" t="s">
        <v>0</v>
      </c>
      <c r="E447" s="62" t="s">
        <v>79</v>
      </c>
      <c r="F447" s="62" t="s">
        <v>1135</v>
      </c>
      <c r="G447" s="63">
        <v>1956</v>
      </c>
      <c r="H447" s="64">
        <v>25</v>
      </c>
      <c r="I447" s="57" t="s">
        <v>69</v>
      </c>
      <c r="J447" s="87">
        <v>38825</v>
      </c>
      <c r="K447" s="17"/>
    </row>
    <row r="448" spans="1:153" s="14" customFormat="1" ht="51" x14ac:dyDescent="0.2">
      <c r="A448" s="61" t="s">
        <v>1136</v>
      </c>
      <c r="B448" s="17"/>
      <c r="C448" s="59">
        <v>429</v>
      </c>
      <c r="D448" s="62" t="s">
        <v>0</v>
      </c>
      <c r="E448" s="85" t="s">
        <v>1137</v>
      </c>
      <c r="F448" s="62" t="s">
        <v>1138</v>
      </c>
      <c r="G448" s="63">
        <v>1902</v>
      </c>
      <c r="H448" s="64">
        <v>30</v>
      </c>
      <c r="I448" s="57" t="s">
        <v>178</v>
      </c>
      <c r="J448" s="65">
        <v>38888</v>
      </c>
      <c r="K448" s="17"/>
    </row>
    <row r="449" spans="1:153" s="14" customFormat="1" ht="38.25" x14ac:dyDescent="0.2">
      <c r="A449" s="57" t="s">
        <v>52</v>
      </c>
      <c r="B449" s="17"/>
      <c r="C449" s="59">
        <v>430</v>
      </c>
      <c r="D449" s="62" t="s">
        <v>0</v>
      </c>
      <c r="E449" s="62" t="s">
        <v>1140</v>
      </c>
      <c r="F449" s="62" t="s">
        <v>1141</v>
      </c>
      <c r="G449" s="63">
        <v>1906</v>
      </c>
      <c r="H449" s="64">
        <v>50</v>
      </c>
      <c r="I449" s="57" t="s">
        <v>1142</v>
      </c>
      <c r="J449" s="65">
        <v>39252</v>
      </c>
      <c r="K449" s="17"/>
    </row>
    <row r="450" spans="1:153" s="14" customFormat="1" ht="38.25" x14ac:dyDescent="0.2">
      <c r="A450" s="57" t="s">
        <v>52</v>
      </c>
      <c r="B450" s="17"/>
      <c r="C450" s="59">
        <v>431</v>
      </c>
      <c r="D450" s="62" t="s">
        <v>0</v>
      </c>
      <c r="E450" s="62" t="s">
        <v>1140</v>
      </c>
      <c r="F450" s="62" t="s">
        <v>1143</v>
      </c>
      <c r="G450" s="63">
        <v>1913</v>
      </c>
      <c r="H450" s="64">
        <v>11</v>
      </c>
      <c r="I450" s="57" t="s">
        <v>830</v>
      </c>
      <c r="J450" s="65">
        <v>42139</v>
      </c>
      <c r="K450" s="17"/>
    </row>
    <row r="451" spans="1:153" s="79" customFormat="1" ht="38.25" x14ac:dyDescent="0.2">
      <c r="A451" s="80" t="s">
        <v>52</v>
      </c>
      <c r="B451" s="82"/>
      <c r="C451" s="59">
        <v>432</v>
      </c>
      <c r="D451" s="84" t="s">
        <v>1144</v>
      </c>
      <c r="E451" s="62" t="s">
        <v>1140</v>
      </c>
      <c r="F451" s="62" t="s">
        <v>1145</v>
      </c>
      <c r="G451" s="63">
        <v>1925</v>
      </c>
      <c r="H451" s="64">
        <v>0</v>
      </c>
      <c r="I451" s="57" t="s">
        <v>84</v>
      </c>
      <c r="J451" s="65">
        <v>42485</v>
      </c>
      <c r="K451" s="82"/>
    </row>
    <row r="452" spans="1:153" s="14" customFormat="1" ht="51" x14ac:dyDescent="0.2">
      <c r="A452" s="61" t="s">
        <v>1</v>
      </c>
      <c r="B452" s="17"/>
      <c r="C452" s="59">
        <v>433</v>
      </c>
      <c r="D452" s="62" t="s">
        <v>0</v>
      </c>
      <c r="E452" s="62" t="s">
        <v>1146</v>
      </c>
      <c r="F452" s="85" t="s">
        <v>1147</v>
      </c>
      <c r="G452" s="63">
        <v>1969</v>
      </c>
      <c r="H452" s="91">
        <v>10</v>
      </c>
      <c r="I452" s="57" t="s">
        <v>1148</v>
      </c>
      <c r="J452" s="65">
        <v>39486</v>
      </c>
      <c r="K452" s="17"/>
    </row>
    <row r="453" spans="1:153" s="79" customFormat="1" ht="51" x14ac:dyDescent="0.2">
      <c r="A453" s="81" t="s">
        <v>1</v>
      </c>
      <c r="B453" s="82"/>
      <c r="C453" s="59">
        <v>434</v>
      </c>
      <c r="D453" s="62" t="s">
        <v>0</v>
      </c>
      <c r="E453" s="62" t="s">
        <v>1146</v>
      </c>
      <c r="F453" s="62" t="s">
        <v>1149</v>
      </c>
      <c r="G453" s="63">
        <v>1961</v>
      </c>
      <c r="H453" s="57">
        <v>25</v>
      </c>
      <c r="I453" s="57" t="s">
        <v>1150</v>
      </c>
      <c r="J453" s="65">
        <v>38825</v>
      </c>
      <c r="K453" s="82"/>
    </row>
    <row r="454" spans="1:153" s="14" customFormat="1" ht="38.25" x14ac:dyDescent="0.2">
      <c r="A454" s="61" t="s">
        <v>1151</v>
      </c>
      <c r="B454" s="17"/>
      <c r="C454" s="59">
        <v>435</v>
      </c>
      <c r="D454" s="62" t="s">
        <v>37</v>
      </c>
      <c r="E454" s="85" t="s">
        <v>1152</v>
      </c>
      <c r="F454" s="62" t="s">
        <v>1153</v>
      </c>
      <c r="G454" s="63">
        <v>1950</v>
      </c>
      <c r="H454" s="64">
        <v>75</v>
      </c>
      <c r="I454" s="57" t="s">
        <v>1154</v>
      </c>
      <c r="J454" s="65">
        <v>42289</v>
      </c>
      <c r="K454" s="17"/>
    </row>
    <row r="455" spans="1:153" s="104" customFormat="1" ht="38.25" x14ac:dyDescent="0.2">
      <c r="A455" s="107" t="s">
        <v>1</v>
      </c>
      <c r="B455" s="94"/>
      <c r="C455" s="59">
        <v>436</v>
      </c>
      <c r="D455" s="84" t="s">
        <v>0</v>
      </c>
      <c r="E455" s="62" t="s">
        <v>1155</v>
      </c>
      <c r="F455" s="62" t="s">
        <v>1156</v>
      </c>
      <c r="G455" s="63">
        <v>1870</v>
      </c>
      <c r="H455" s="64">
        <v>90</v>
      </c>
      <c r="I455" s="57" t="s">
        <v>1157</v>
      </c>
      <c r="J455" s="65">
        <v>43136</v>
      </c>
      <c r="K455" s="17"/>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c r="DK455" s="14"/>
      <c r="DL455" s="14"/>
      <c r="DM455" s="14"/>
      <c r="DN455" s="14"/>
      <c r="DO455" s="14"/>
      <c r="DP455" s="14"/>
      <c r="DQ455" s="14"/>
      <c r="DR455" s="14"/>
      <c r="DS455" s="14"/>
      <c r="DT455" s="14"/>
      <c r="DU455" s="14"/>
      <c r="DV455" s="14"/>
      <c r="DW455" s="14"/>
      <c r="DX455" s="14"/>
      <c r="DY455" s="14"/>
      <c r="DZ455" s="14"/>
      <c r="EA455" s="14"/>
      <c r="EB455" s="14"/>
      <c r="EC455" s="14"/>
      <c r="ED455" s="14"/>
      <c r="EE455" s="14"/>
      <c r="EF455" s="14"/>
      <c r="EG455" s="14"/>
      <c r="EH455" s="14"/>
      <c r="EI455" s="14"/>
      <c r="EJ455" s="14"/>
      <c r="EK455" s="14"/>
      <c r="EL455" s="14"/>
      <c r="EM455" s="14"/>
      <c r="EN455" s="14"/>
      <c r="EO455" s="14"/>
      <c r="EP455" s="14"/>
      <c r="EQ455" s="14"/>
      <c r="ER455" s="14"/>
      <c r="ES455" s="14"/>
      <c r="ET455" s="14"/>
      <c r="EU455" s="14"/>
      <c r="EV455" s="14"/>
      <c r="EW455" s="14"/>
    </row>
    <row r="456" spans="1:153" s="14" customFormat="1" ht="63.75" x14ac:dyDescent="0.2">
      <c r="A456" s="61" t="s">
        <v>1158</v>
      </c>
      <c r="B456" s="17"/>
      <c r="C456" s="59">
        <v>437</v>
      </c>
      <c r="D456" s="84" t="s">
        <v>85</v>
      </c>
      <c r="E456" s="62" t="s">
        <v>1159</v>
      </c>
      <c r="F456" s="62" t="s">
        <v>1160</v>
      </c>
      <c r="G456" s="63">
        <v>1972</v>
      </c>
      <c r="H456" s="64">
        <v>0</v>
      </c>
      <c r="I456" s="57" t="s">
        <v>84</v>
      </c>
      <c r="J456" s="65">
        <v>42663</v>
      </c>
      <c r="K456" s="17"/>
    </row>
    <row r="457" spans="1:153" s="100" customFormat="1" ht="38.25" x14ac:dyDescent="0.2">
      <c r="A457" s="61" t="s">
        <v>1</v>
      </c>
      <c r="B457" s="17"/>
      <c r="C457" s="59">
        <v>438</v>
      </c>
      <c r="D457" s="62" t="s">
        <v>116</v>
      </c>
      <c r="E457" s="62" t="s">
        <v>1161</v>
      </c>
      <c r="F457" s="62" t="s">
        <v>1162</v>
      </c>
      <c r="G457" s="63">
        <v>1964</v>
      </c>
      <c r="H457" s="64">
        <v>15</v>
      </c>
      <c r="I457" s="57" t="s">
        <v>69</v>
      </c>
      <c r="J457" s="87">
        <v>36526</v>
      </c>
      <c r="K457" s="17"/>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c r="DK457" s="14"/>
      <c r="DL457" s="14"/>
      <c r="DM457" s="14"/>
      <c r="DN457" s="14"/>
      <c r="DO457" s="14"/>
      <c r="DP457" s="14"/>
      <c r="DQ457" s="14"/>
      <c r="DR457" s="14"/>
      <c r="DS457" s="14"/>
      <c r="DT457" s="14"/>
      <c r="DU457" s="14"/>
      <c r="DV457" s="14"/>
      <c r="DW457" s="14"/>
      <c r="DX457" s="14"/>
      <c r="DY457" s="14"/>
      <c r="DZ457" s="14"/>
      <c r="EA457" s="14"/>
      <c r="EB457" s="14"/>
      <c r="EC457" s="14"/>
      <c r="ED457" s="14"/>
      <c r="EE457" s="14"/>
      <c r="EF457" s="14"/>
      <c r="EG457" s="14"/>
      <c r="EH457" s="14"/>
      <c r="EI457" s="14"/>
      <c r="EJ457" s="14"/>
      <c r="EK457" s="14"/>
      <c r="EL457" s="14"/>
      <c r="EM457" s="14"/>
      <c r="EN457" s="14"/>
      <c r="EO457" s="14"/>
      <c r="EP457" s="14"/>
      <c r="EQ457" s="14"/>
      <c r="ER457" s="14"/>
      <c r="ES457" s="14"/>
      <c r="ET457" s="14"/>
      <c r="EU457" s="14"/>
      <c r="EV457" s="14"/>
      <c r="EW457" s="14"/>
    </row>
    <row r="458" spans="1:153" s="100" customFormat="1" ht="25.5" x14ac:dyDescent="0.2">
      <c r="A458" s="61" t="s">
        <v>1</v>
      </c>
      <c r="B458" s="94"/>
      <c r="C458" s="59">
        <v>439</v>
      </c>
      <c r="D458" s="84" t="s">
        <v>85</v>
      </c>
      <c r="E458" s="62" t="s">
        <v>1163</v>
      </c>
      <c r="F458" s="62" t="s">
        <v>1164</v>
      </c>
      <c r="G458" s="57">
        <v>1954</v>
      </c>
      <c r="H458" s="63">
        <v>30</v>
      </c>
      <c r="I458" s="57" t="s">
        <v>353</v>
      </c>
      <c r="J458" s="65">
        <v>43142</v>
      </c>
      <c r="K458" s="17"/>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c r="DK458" s="14"/>
      <c r="DL458" s="14"/>
      <c r="DM458" s="14"/>
      <c r="DN458" s="14"/>
      <c r="DO458" s="14"/>
      <c r="DP458" s="14"/>
      <c r="DQ458" s="14"/>
      <c r="DR458" s="14"/>
      <c r="DS458" s="14"/>
      <c r="DT458" s="14"/>
      <c r="DU458" s="14"/>
      <c r="DV458" s="14"/>
      <c r="DW458" s="14"/>
      <c r="DX458" s="14"/>
      <c r="DY458" s="14"/>
      <c r="DZ458" s="14"/>
      <c r="EA458" s="14"/>
      <c r="EB458" s="14"/>
      <c r="EC458" s="14"/>
      <c r="ED458" s="14"/>
      <c r="EE458" s="14"/>
      <c r="EF458" s="14"/>
      <c r="EG458" s="14"/>
      <c r="EH458" s="14"/>
      <c r="EI458" s="14"/>
      <c r="EJ458" s="14"/>
      <c r="EK458" s="14"/>
      <c r="EL458" s="14"/>
      <c r="EM458" s="14"/>
      <c r="EN458" s="14"/>
      <c r="EO458" s="14"/>
      <c r="EP458" s="14"/>
      <c r="EQ458" s="14"/>
      <c r="ER458" s="14"/>
      <c r="ES458" s="14"/>
      <c r="ET458" s="14"/>
      <c r="EU458" s="14"/>
      <c r="EV458" s="14"/>
      <c r="EW458" s="14"/>
    </row>
    <row r="459" spans="1:153" s="100" customFormat="1" ht="25.5" x14ac:dyDescent="0.2">
      <c r="A459" s="61"/>
      <c r="B459" s="17"/>
      <c r="C459" s="59">
        <v>440</v>
      </c>
      <c r="D459" s="62" t="s">
        <v>33</v>
      </c>
      <c r="E459" s="62" t="s">
        <v>233</v>
      </c>
      <c r="F459" s="62" t="s">
        <v>1165</v>
      </c>
      <c r="G459" s="63">
        <v>1954</v>
      </c>
      <c r="H459" s="64">
        <v>20</v>
      </c>
      <c r="I459" s="57" t="s">
        <v>423</v>
      </c>
      <c r="J459" s="65">
        <v>41056</v>
      </c>
      <c r="K459" s="17"/>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c r="DK459" s="14"/>
      <c r="DL459" s="14"/>
      <c r="DM459" s="14"/>
      <c r="DN459" s="14"/>
      <c r="DO459" s="14"/>
      <c r="DP459" s="14"/>
      <c r="DQ459" s="14"/>
      <c r="DR459" s="14"/>
      <c r="DS459" s="14"/>
      <c r="DT459" s="14"/>
      <c r="DU459" s="14"/>
      <c r="DV459" s="14"/>
      <c r="DW459" s="14"/>
      <c r="DX459" s="14"/>
      <c r="DY459" s="14"/>
      <c r="DZ459" s="14"/>
      <c r="EA459" s="14"/>
      <c r="EB459" s="14"/>
      <c r="EC459" s="14"/>
      <c r="ED459" s="14"/>
      <c r="EE459" s="14"/>
      <c r="EF459" s="14"/>
      <c r="EG459" s="14"/>
      <c r="EH459" s="14"/>
      <c r="EI459" s="14"/>
      <c r="EJ459" s="14"/>
      <c r="EK459" s="14"/>
      <c r="EL459" s="14"/>
      <c r="EM459" s="14"/>
      <c r="EN459" s="14"/>
      <c r="EO459" s="14"/>
      <c r="EP459" s="14"/>
      <c r="EQ459" s="14"/>
      <c r="ER459" s="14"/>
      <c r="ES459" s="14"/>
      <c r="ET459" s="14"/>
      <c r="EU459" s="14"/>
      <c r="EV459" s="14"/>
      <c r="EW459" s="14"/>
    </row>
    <row r="460" spans="1:153" s="14" customFormat="1" ht="63.75" x14ac:dyDescent="0.2">
      <c r="A460" s="61" t="s">
        <v>1</v>
      </c>
      <c r="B460" s="17"/>
      <c r="C460" s="59">
        <v>441</v>
      </c>
      <c r="D460" s="62" t="s">
        <v>0</v>
      </c>
      <c r="E460" s="62" t="s">
        <v>1166</v>
      </c>
      <c r="F460" s="62" t="s">
        <v>1167</v>
      </c>
      <c r="G460" s="63">
        <v>1963</v>
      </c>
      <c r="H460" s="64">
        <v>54</v>
      </c>
      <c r="I460" s="57" t="s">
        <v>1168</v>
      </c>
      <c r="J460" s="87">
        <v>36526</v>
      </c>
      <c r="K460" s="17"/>
    </row>
    <row r="461" spans="1:153" s="100" customFormat="1" ht="63.75" x14ac:dyDescent="0.2">
      <c r="A461" s="61" t="s">
        <v>1169</v>
      </c>
      <c r="B461" s="17"/>
      <c r="C461" s="59">
        <v>442</v>
      </c>
      <c r="D461" s="62" t="s">
        <v>116</v>
      </c>
      <c r="E461" s="62" t="s">
        <v>1170</v>
      </c>
      <c r="F461" s="62" t="s">
        <v>1171</v>
      </c>
      <c r="G461" s="63">
        <v>1960</v>
      </c>
      <c r="H461" s="64">
        <v>0</v>
      </c>
      <c r="I461" s="57" t="s">
        <v>74</v>
      </c>
      <c r="J461" s="65">
        <v>39487</v>
      </c>
      <c r="K461" s="17"/>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c r="DK461" s="14"/>
      <c r="DL461" s="14"/>
      <c r="DM461" s="14"/>
      <c r="DN461" s="14"/>
      <c r="DO461" s="14"/>
      <c r="DP461" s="14"/>
      <c r="DQ461" s="14"/>
      <c r="DR461" s="14"/>
      <c r="DS461" s="14"/>
      <c r="DT461" s="14"/>
      <c r="DU461" s="14"/>
      <c r="DV461" s="14"/>
      <c r="DW461" s="14"/>
      <c r="DX461" s="14"/>
      <c r="DY461" s="14"/>
      <c r="DZ461" s="14"/>
      <c r="EA461" s="14"/>
      <c r="EB461" s="14"/>
      <c r="EC461" s="14"/>
      <c r="ED461" s="14"/>
      <c r="EE461" s="14"/>
      <c r="EF461" s="14"/>
      <c r="EG461" s="14"/>
      <c r="EH461" s="14"/>
      <c r="EI461" s="14"/>
      <c r="EJ461" s="14"/>
      <c r="EK461" s="14"/>
      <c r="EL461" s="14"/>
      <c r="EM461" s="14"/>
      <c r="EN461" s="14"/>
      <c r="EO461" s="14"/>
      <c r="EP461" s="14"/>
      <c r="EQ461" s="14"/>
      <c r="ER461" s="14"/>
      <c r="ES461" s="14"/>
      <c r="ET461" s="14"/>
      <c r="EU461" s="14"/>
      <c r="EV461" s="14"/>
      <c r="EW461" s="14"/>
    </row>
    <row r="462" spans="1:153" s="137" customFormat="1" ht="38.25" x14ac:dyDescent="0.2">
      <c r="A462" s="107" t="s">
        <v>52</v>
      </c>
      <c r="B462" s="94"/>
      <c r="C462" s="59">
        <v>443</v>
      </c>
      <c r="D462" s="84" t="s">
        <v>37</v>
      </c>
      <c r="E462" s="62" t="s">
        <v>1172</v>
      </c>
      <c r="F462" s="62" t="s">
        <v>1173</v>
      </c>
      <c r="G462" s="115">
        <v>1960</v>
      </c>
      <c r="H462" s="64">
        <v>50</v>
      </c>
      <c r="I462" s="57" t="s">
        <v>232</v>
      </c>
      <c r="J462" s="65">
        <v>43140</v>
      </c>
      <c r="K462" s="17"/>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c r="DK462" s="14"/>
      <c r="DL462" s="14"/>
      <c r="DM462" s="14"/>
      <c r="DN462" s="14"/>
      <c r="DO462" s="14"/>
      <c r="DP462" s="14"/>
      <c r="DQ462" s="14"/>
      <c r="DR462" s="14"/>
      <c r="DS462" s="14"/>
      <c r="DT462" s="14"/>
      <c r="DU462" s="14"/>
      <c r="DV462" s="14"/>
      <c r="DW462" s="14"/>
      <c r="DX462" s="14"/>
      <c r="DY462" s="14"/>
      <c r="DZ462" s="14"/>
      <c r="EA462" s="14"/>
      <c r="EB462" s="14"/>
      <c r="EC462" s="14"/>
      <c r="ED462" s="14"/>
      <c r="EE462" s="14"/>
      <c r="EF462" s="14"/>
      <c r="EG462" s="14"/>
      <c r="EH462" s="14"/>
      <c r="EI462" s="14"/>
      <c r="EJ462" s="14"/>
      <c r="EK462" s="14"/>
      <c r="EL462" s="14"/>
      <c r="EM462" s="14"/>
      <c r="EN462" s="14"/>
      <c r="EO462" s="14"/>
      <c r="EP462" s="14"/>
      <c r="EQ462" s="14"/>
      <c r="ER462" s="14"/>
      <c r="ES462" s="14"/>
      <c r="ET462" s="14"/>
      <c r="EU462" s="14"/>
      <c r="EV462" s="14"/>
      <c r="EW462" s="14"/>
    </row>
    <row r="463" spans="1:153" s="79" customFormat="1" ht="38.25" x14ac:dyDescent="0.2">
      <c r="A463" s="61" t="s">
        <v>1</v>
      </c>
      <c r="B463" s="17"/>
      <c r="C463" s="59">
        <v>444</v>
      </c>
      <c r="D463" s="62" t="s">
        <v>85</v>
      </c>
      <c r="E463" s="62" t="s">
        <v>1174</v>
      </c>
      <c r="F463" s="62" t="s">
        <v>1175</v>
      </c>
      <c r="G463" s="63">
        <v>1920</v>
      </c>
      <c r="H463" s="64">
        <v>0</v>
      </c>
      <c r="I463" s="57" t="s">
        <v>74</v>
      </c>
      <c r="J463" s="65">
        <v>39487</v>
      </c>
      <c r="K463" s="17"/>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c r="DK463" s="14"/>
      <c r="DL463" s="14"/>
      <c r="DM463" s="14"/>
      <c r="DN463" s="14"/>
      <c r="DO463" s="14"/>
      <c r="DP463" s="14"/>
      <c r="DQ463" s="14"/>
      <c r="DR463" s="14"/>
      <c r="DS463" s="14"/>
      <c r="DT463" s="14"/>
      <c r="DU463" s="14"/>
      <c r="DV463" s="14"/>
      <c r="DW463" s="14"/>
      <c r="DX463" s="14"/>
      <c r="DY463" s="14"/>
      <c r="DZ463" s="14"/>
      <c r="EA463" s="14"/>
      <c r="EB463" s="14"/>
      <c r="EC463" s="14"/>
      <c r="ED463" s="14"/>
      <c r="EE463" s="14"/>
      <c r="EF463" s="14"/>
      <c r="EG463" s="14"/>
      <c r="EH463" s="14"/>
      <c r="EI463" s="14"/>
      <c r="EJ463" s="14"/>
      <c r="EK463" s="14"/>
      <c r="EL463" s="14"/>
      <c r="EM463" s="14"/>
      <c r="EN463" s="14"/>
      <c r="EO463" s="14"/>
      <c r="EP463" s="14"/>
      <c r="EQ463" s="14"/>
      <c r="ER463" s="14"/>
      <c r="ES463" s="14"/>
      <c r="ET463" s="14"/>
      <c r="EU463" s="14"/>
      <c r="EV463" s="14"/>
      <c r="EW463" s="14"/>
    </row>
    <row r="464" spans="1:153" s="14" customFormat="1" ht="25.5" x14ac:dyDescent="0.2">
      <c r="A464" s="61" t="s">
        <v>1176</v>
      </c>
      <c r="B464" s="17"/>
      <c r="C464" s="59">
        <v>445</v>
      </c>
      <c r="D464" s="62" t="s">
        <v>85</v>
      </c>
      <c r="E464" s="62" t="s">
        <v>1177</v>
      </c>
      <c r="F464" s="62" t="s">
        <v>1178</v>
      </c>
      <c r="G464" s="63">
        <v>1892</v>
      </c>
      <c r="H464" s="64">
        <v>20</v>
      </c>
      <c r="I464" s="102" t="s">
        <v>193</v>
      </c>
      <c r="J464" s="103">
        <v>38778</v>
      </c>
      <c r="K464" s="17"/>
    </row>
    <row r="465" spans="1:153" s="79" customFormat="1" ht="25.5" x14ac:dyDescent="0.2">
      <c r="A465" s="61" t="s">
        <v>1176</v>
      </c>
      <c r="B465" s="17"/>
      <c r="C465" s="59">
        <v>446</v>
      </c>
      <c r="D465" s="62" t="s">
        <v>85</v>
      </c>
      <c r="E465" s="62" t="s">
        <v>1177</v>
      </c>
      <c r="F465" s="62" t="s">
        <v>1178</v>
      </c>
      <c r="G465" s="63">
        <v>1900</v>
      </c>
      <c r="H465" s="64">
        <v>0</v>
      </c>
      <c r="I465" s="57" t="s">
        <v>151</v>
      </c>
      <c r="J465" s="65">
        <v>39727</v>
      </c>
      <c r="K465" s="17"/>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c r="CC465" s="48"/>
      <c r="CD465" s="48"/>
      <c r="CE465" s="48"/>
      <c r="CF465" s="48"/>
      <c r="CG465" s="48"/>
      <c r="CH465" s="48"/>
      <c r="CI465" s="48"/>
      <c r="CJ465" s="48"/>
      <c r="CK465" s="48"/>
      <c r="CL465" s="48"/>
      <c r="CM465" s="48"/>
      <c r="CN465" s="48"/>
      <c r="CO465" s="48"/>
      <c r="CP465" s="48"/>
      <c r="CQ465" s="48"/>
      <c r="CR465" s="48"/>
      <c r="CS465" s="48"/>
      <c r="CT465" s="48"/>
      <c r="CU465" s="48"/>
      <c r="CV465" s="48"/>
      <c r="CW465" s="48"/>
      <c r="CX465" s="48"/>
      <c r="CY465" s="48"/>
      <c r="CZ465" s="48"/>
      <c r="DA465" s="48"/>
      <c r="DB465" s="48"/>
      <c r="DC465" s="48"/>
      <c r="DD465" s="48"/>
      <c r="DE465" s="48"/>
      <c r="DF465" s="48"/>
      <c r="DG465" s="48"/>
      <c r="DH465" s="48"/>
      <c r="DI465" s="48"/>
      <c r="DJ465" s="48"/>
      <c r="DK465" s="48"/>
      <c r="DL465" s="48"/>
      <c r="DM465" s="48"/>
      <c r="DN465" s="48"/>
      <c r="DO465" s="48"/>
      <c r="DP465" s="48"/>
      <c r="DQ465" s="48"/>
      <c r="DR465" s="48"/>
      <c r="DS465" s="48"/>
      <c r="DT465" s="48"/>
      <c r="DU465" s="48"/>
      <c r="DV465" s="48"/>
      <c r="DW465" s="48"/>
      <c r="DX465" s="48"/>
      <c r="DY465" s="48"/>
      <c r="DZ465" s="48"/>
      <c r="EA465" s="48"/>
      <c r="EB465" s="48"/>
      <c r="EC465" s="48"/>
      <c r="ED465" s="48"/>
      <c r="EE465" s="48"/>
      <c r="EF465" s="48"/>
      <c r="EG465" s="48"/>
      <c r="EH465" s="48"/>
      <c r="EI465" s="48"/>
      <c r="EJ465" s="48"/>
      <c r="EK465" s="48"/>
      <c r="EL465" s="48"/>
      <c r="EM465" s="48"/>
      <c r="EN465" s="48"/>
      <c r="EO465" s="48"/>
      <c r="EP465" s="48"/>
      <c r="EQ465" s="48"/>
      <c r="ER465" s="48"/>
      <c r="ES465" s="48"/>
      <c r="ET465" s="48"/>
      <c r="EU465" s="48"/>
      <c r="EV465" s="48"/>
      <c r="EW465" s="48"/>
    </row>
    <row r="466" spans="1:153" s="138" customFormat="1" ht="38.25" x14ac:dyDescent="0.2">
      <c r="A466" s="61" t="s">
        <v>1</v>
      </c>
      <c r="B466" s="17"/>
      <c r="C466" s="59">
        <v>447</v>
      </c>
      <c r="D466" s="62" t="s">
        <v>286</v>
      </c>
      <c r="E466" s="62" t="s">
        <v>1179</v>
      </c>
      <c r="F466" s="62" t="s">
        <v>1180</v>
      </c>
      <c r="G466" s="63">
        <v>1903</v>
      </c>
      <c r="H466" s="64">
        <v>10</v>
      </c>
      <c r="I466" s="57" t="s">
        <v>1181</v>
      </c>
      <c r="J466" s="65">
        <v>38961</v>
      </c>
      <c r="K466" s="17"/>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c r="DK466" s="14"/>
      <c r="DL466" s="14"/>
      <c r="DM466" s="14"/>
      <c r="DN466" s="14"/>
      <c r="DO466" s="14"/>
      <c r="DP466" s="14"/>
      <c r="DQ466" s="14"/>
      <c r="DR466" s="14"/>
      <c r="DS466" s="14"/>
      <c r="DT466" s="14"/>
      <c r="DU466" s="14"/>
      <c r="DV466" s="14"/>
      <c r="DW466" s="14"/>
      <c r="DX466" s="14"/>
      <c r="DY466" s="14"/>
      <c r="DZ466" s="14"/>
      <c r="EA466" s="14"/>
      <c r="EB466" s="14"/>
      <c r="EC466" s="14"/>
      <c r="ED466" s="14"/>
      <c r="EE466" s="14"/>
      <c r="EF466" s="14"/>
      <c r="EG466" s="14"/>
      <c r="EH466" s="14"/>
      <c r="EI466" s="14"/>
      <c r="EJ466" s="14"/>
      <c r="EK466" s="14"/>
      <c r="EL466" s="14"/>
      <c r="EM466" s="14"/>
      <c r="EN466" s="14"/>
      <c r="EO466" s="14"/>
      <c r="EP466" s="14"/>
      <c r="EQ466" s="14"/>
      <c r="ER466" s="14"/>
      <c r="ES466" s="14"/>
      <c r="ET466" s="14"/>
      <c r="EU466" s="14"/>
      <c r="EV466" s="14"/>
      <c r="EW466" s="14"/>
    </row>
    <row r="467" spans="1:153" s="138" customFormat="1" ht="25.5" x14ac:dyDescent="0.2">
      <c r="A467" s="57" t="s">
        <v>52</v>
      </c>
      <c r="B467" s="17"/>
      <c r="C467" s="59">
        <v>448</v>
      </c>
      <c r="D467" s="62" t="s">
        <v>85</v>
      </c>
      <c r="E467" s="62" t="s">
        <v>1182</v>
      </c>
      <c r="F467" s="85" t="s">
        <v>1183</v>
      </c>
      <c r="G467" s="63">
        <v>1889</v>
      </c>
      <c r="H467" s="64">
        <v>50</v>
      </c>
      <c r="I467" s="102" t="s">
        <v>1184</v>
      </c>
      <c r="J467" s="103">
        <v>38809</v>
      </c>
      <c r="K467" s="17"/>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c r="DK467" s="14"/>
      <c r="DL467" s="14"/>
      <c r="DM467" s="14"/>
      <c r="DN467" s="14"/>
      <c r="DO467" s="14"/>
      <c r="DP467" s="14"/>
      <c r="DQ467" s="14"/>
      <c r="DR467" s="14"/>
      <c r="DS467" s="14"/>
      <c r="DT467" s="14"/>
      <c r="DU467" s="14"/>
      <c r="DV467" s="14"/>
      <c r="DW467" s="14"/>
      <c r="DX467" s="14"/>
      <c r="DY467" s="14"/>
      <c r="DZ467" s="14"/>
      <c r="EA467" s="14"/>
      <c r="EB467" s="14"/>
      <c r="EC467" s="14"/>
      <c r="ED467" s="14"/>
      <c r="EE467" s="14"/>
      <c r="EF467" s="14"/>
      <c r="EG467" s="14"/>
      <c r="EH467" s="14"/>
      <c r="EI467" s="14"/>
      <c r="EJ467" s="14"/>
      <c r="EK467" s="14"/>
      <c r="EL467" s="14"/>
      <c r="EM467" s="14"/>
      <c r="EN467" s="14"/>
      <c r="EO467" s="14"/>
      <c r="EP467" s="14"/>
      <c r="EQ467" s="14"/>
      <c r="ER467" s="14"/>
      <c r="ES467" s="14"/>
      <c r="ET467" s="14"/>
      <c r="EU467" s="14"/>
      <c r="EV467" s="14"/>
      <c r="EW467" s="14"/>
    </row>
    <row r="468" spans="1:153" s="138" customFormat="1" ht="25.5" x14ac:dyDescent="0.2">
      <c r="A468" s="57" t="s">
        <v>52</v>
      </c>
      <c r="B468" s="17"/>
      <c r="C468" s="59">
        <v>449</v>
      </c>
      <c r="D468" s="62" t="s">
        <v>0</v>
      </c>
      <c r="E468" s="62" t="s">
        <v>1185</v>
      </c>
      <c r="F468" s="62" t="s">
        <v>1186</v>
      </c>
      <c r="G468" s="63">
        <v>1935</v>
      </c>
      <c r="H468" s="91">
        <v>0</v>
      </c>
      <c r="I468" s="57" t="s">
        <v>1187</v>
      </c>
      <c r="J468" s="65">
        <v>39683</v>
      </c>
      <c r="K468" s="17"/>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6"/>
      <c r="AL468" s="76"/>
      <c r="AM468" s="76"/>
      <c r="AN468" s="76"/>
      <c r="AO468" s="76"/>
      <c r="AP468" s="76"/>
      <c r="AQ468" s="76"/>
      <c r="AR468" s="76"/>
      <c r="AS468" s="76"/>
      <c r="AT468" s="76"/>
      <c r="AU468" s="76"/>
      <c r="AV468" s="76"/>
      <c r="AW468" s="76"/>
      <c r="AX468" s="76"/>
      <c r="AY468" s="76"/>
      <c r="AZ468" s="76"/>
      <c r="BA468" s="76"/>
      <c r="BB468" s="76"/>
      <c r="BC468" s="76"/>
      <c r="BD468" s="76"/>
      <c r="BE468" s="76"/>
      <c r="BF468" s="76"/>
      <c r="BG468" s="76"/>
      <c r="BH468" s="76"/>
      <c r="BI468" s="76"/>
      <c r="BJ468" s="76"/>
      <c r="BK468" s="76"/>
      <c r="BL468" s="76"/>
      <c r="BM468" s="76"/>
      <c r="BN468" s="76"/>
      <c r="BO468" s="76"/>
      <c r="BP468" s="76"/>
      <c r="BQ468" s="76"/>
      <c r="BR468" s="76"/>
      <c r="BS468" s="76"/>
      <c r="BT468" s="76"/>
      <c r="BU468" s="76"/>
      <c r="BV468" s="76"/>
      <c r="BW468" s="76"/>
      <c r="BX468" s="76"/>
      <c r="BY468" s="76"/>
      <c r="BZ468" s="76"/>
      <c r="CA468" s="76"/>
      <c r="CB468" s="76"/>
      <c r="CC468" s="76"/>
      <c r="CD468" s="76"/>
      <c r="CE468" s="76"/>
      <c r="CF468" s="76"/>
      <c r="CG468" s="76"/>
      <c r="CH468" s="76"/>
      <c r="CI468" s="76"/>
      <c r="CJ468" s="76"/>
      <c r="CK468" s="76"/>
      <c r="CL468" s="76"/>
      <c r="CM468" s="76"/>
      <c r="CN468" s="76"/>
      <c r="CO468" s="76"/>
      <c r="CP468" s="76"/>
      <c r="CQ468" s="76"/>
      <c r="CR468" s="76"/>
      <c r="CS468" s="76"/>
      <c r="CT468" s="76"/>
      <c r="CU468" s="76"/>
      <c r="CV468" s="76"/>
      <c r="CW468" s="76"/>
      <c r="CX468" s="76"/>
      <c r="CY468" s="76"/>
      <c r="CZ468" s="76"/>
      <c r="DA468" s="76"/>
      <c r="DB468" s="76"/>
      <c r="DC468" s="76"/>
      <c r="DD468" s="76"/>
      <c r="DE468" s="76"/>
      <c r="DF468" s="76"/>
      <c r="DG468" s="76"/>
      <c r="DH468" s="76"/>
      <c r="DI468" s="76"/>
      <c r="DJ468" s="76"/>
      <c r="DK468" s="76"/>
      <c r="DL468" s="76"/>
      <c r="DM468" s="76"/>
      <c r="DN468" s="76"/>
      <c r="DO468" s="76"/>
      <c r="DP468" s="76"/>
      <c r="DQ468" s="76"/>
      <c r="DR468" s="76"/>
      <c r="DS468" s="76"/>
      <c r="DT468" s="76"/>
      <c r="DU468" s="76"/>
      <c r="DV468" s="76"/>
      <c r="DW468" s="76"/>
      <c r="DX468" s="76"/>
      <c r="DY468" s="76"/>
      <c r="DZ468" s="76"/>
      <c r="EA468" s="76"/>
      <c r="EB468" s="76"/>
      <c r="EC468" s="76"/>
      <c r="ED468" s="76"/>
      <c r="EE468" s="76"/>
      <c r="EF468" s="76"/>
      <c r="EG468" s="76"/>
      <c r="EH468" s="76"/>
      <c r="EI468" s="76"/>
      <c r="EJ468" s="76"/>
      <c r="EK468" s="76"/>
      <c r="EL468" s="76"/>
      <c r="EM468" s="76"/>
      <c r="EN468" s="76"/>
      <c r="EO468" s="76"/>
      <c r="EP468" s="76"/>
      <c r="EQ468" s="76"/>
      <c r="ER468" s="76"/>
      <c r="ES468" s="76"/>
      <c r="ET468" s="76"/>
      <c r="EU468" s="76"/>
      <c r="EV468" s="76"/>
      <c r="EW468" s="76"/>
    </row>
    <row r="469" spans="1:153" s="14" customFormat="1" ht="25.5" x14ac:dyDescent="0.2">
      <c r="A469" s="61" t="s">
        <v>1188</v>
      </c>
      <c r="B469" s="17"/>
      <c r="C469" s="59">
        <v>450</v>
      </c>
      <c r="D469" s="62" t="s">
        <v>0</v>
      </c>
      <c r="E469" s="62" t="s">
        <v>1185</v>
      </c>
      <c r="F469" s="62" t="s">
        <v>1189</v>
      </c>
      <c r="G469" s="63">
        <v>1936</v>
      </c>
      <c r="H469" s="91" t="s">
        <v>1190</v>
      </c>
      <c r="I469" s="86" t="s">
        <v>52</v>
      </c>
      <c r="J469" s="65" t="s">
        <v>1191</v>
      </c>
      <c r="K469" s="17"/>
    </row>
    <row r="470" spans="1:153" s="14" customFormat="1" ht="12.75" x14ac:dyDescent="0.2">
      <c r="A470" s="61"/>
      <c r="B470" s="17"/>
      <c r="C470" s="59">
        <v>451</v>
      </c>
      <c r="D470" s="62" t="s">
        <v>37</v>
      </c>
      <c r="E470" s="62" t="s">
        <v>1192</v>
      </c>
      <c r="F470" s="62" t="s">
        <v>1193</v>
      </c>
      <c r="G470" s="63">
        <v>1937</v>
      </c>
      <c r="H470" s="106"/>
      <c r="I470" s="57" t="s">
        <v>52</v>
      </c>
      <c r="J470" s="65" t="s">
        <v>52</v>
      </c>
      <c r="K470" s="17"/>
    </row>
    <row r="471" spans="1:153" s="14" customFormat="1" ht="12.75" x14ac:dyDescent="0.2">
      <c r="A471" s="61"/>
      <c r="B471" s="17"/>
      <c r="C471" s="59">
        <v>452</v>
      </c>
      <c r="D471" s="62" t="s">
        <v>37</v>
      </c>
      <c r="E471" s="62" t="s">
        <v>1192</v>
      </c>
      <c r="F471" s="62" t="s">
        <v>1195</v>
      </c>
      <c r="G471" s="63">
        <v>1938</v>
      </c>
      <c r="H471" s="64">
        <f>135/150-0.01</f>
        <v>0.89</v>
      </c>
      <c r="I471" s="57" t="s">
        <v>172</v>
      </c>
      <c r="J471" s="65">
        <v>40389</v>
      </c>
      <c r="K471" s="17"/>
    </row>
    <row r="472" spans="1:153" s="14" customFormat="1" ht="12.75" x14ac:dyDescent="0.2">
      <c r="A472" s="61"/>
      <c r="B472" s="17"/>
      <c r="C472" s="59">
        <v>453</v>
      </c>
      <c r="D472" s="62" t="s">
        <v>37</v>
      </c>
      <c r="E472" s="62" t="s">
        <v>1192</v>
      </c>
      <c r="F472" s="62" t="s">
        <v>1196</v>
      </c>
      <c r="G472" s="63">
        <v>1939</v>
      </c>
      <c r="H472" s="64">
        <f>135/150</f>
        <v>0.9</v>
      </c>
      <c r="I472" s="57" t="s">
        <v>172</v>
      </c>
      <c r="J472" s="65">
        <v>40389</v>
      </c>
      <c r="K472" s="17"/>
    </row>
    <row r="473" spans="1:153" s="14" customFormat="1" ht="12.75" x14ac:dyDescent="0.2">
      <c r="A473" s="61"/>
      <c r="B473" s="17"/>
      <c r="C473" s="59">
        <v>454</v>
      </c>
      <c r="D473" s="62" t="s">
        <v>37</v>
      </c>
      <c r="E473" s="62" t="s">
        <v>1192</v>
      </c>
      <c r="F473" s="62" t="s">
        <v>1197</v>
      </c>
      <c r="G473" s="63">
        <v>1940</v>
      </c>
      <c r="H473" s="64">
        <f>135/150</f>
        <v>0.9</v>
      </c>
      <c r="I473" s="57" t="s">
        <v>172</v>
      </c>
      <c r="J473" s="65">
        <v>40389</v>
      </c>
      <c r="K473" s="17"/>
    </row>
    <row r="474" spans="1:153" s="14" customFormat="1" ht="38.25" x14ac:dyDescent="0.2">
      <c r="A474" s="57" t="s">
        <v>52</v>
      </c>
      <c r="B474" s="17"/>
      <c r="C474" s="59">
        <v>455</v>
      </c>
      <c r="D474" s="62" t="s">
        <v>0</v>
      </c>
      <c r="E474" s="62" t="s">
        <v>1198</v>
      </c>
      <c r="F474" s="62" t="s">
        <v>1199</v>
      </c>
      <c r="G474" s="63">
        <v>1940</v>
      </c>
      <c r="H474" s="91" t="s">
        <v>1190</v>
      </c>
      <c r="I474" s="57" t="s">
        <v>1200</v>
      </c>
      <c r="J474" s="65" t="s">
        <v>1191</v>
      </c>
      <c r="K474" s="17"/>
    </row>
    <row r="475" spans="1:153" s="14" customFormat="1" ht="12.75" x14ac:dyDescent="0.2">
      <c r="A475" s="61"/>
      <c r="B475" s="17"/>
      <c r="C475" s="59">
        <v>456</v>
      </c>
      <c r="D475" s="62" t="s">
        <v>37</v>
      </c>
      <c r="E475" s="62" t="s">
        <v>1192</v>
      </c>
      <c r="F475" s="62" t="s">
        <v>1201</v>
      </c>
      <c r="G475" s="63">
        <v>1945</v>
      </c>
      <c r="H475" s="64"/>
      <c r="I475" s="57" t="s">
        <v>52</v>
      </c>
      <c r="J475" s="65" t="s">
        <v>52</v>
      </c>
      <c r="K475" s="17"/>
    </row>
    <row r="476" spans="1:153" s="14" customFormat="1" ht="12.75" x14ac:dyDescent="0.2">
      <c r="A476" s="61"/>
      <c r="B476" s="17"/>
      <c r="C476" s="59">
        <v>457</v>
      </c>
      <c r="D476" s="62" t="s">
        <v>37</v>
      </c>
      <c r="E476" s="62" t="s">
        <v>1192</v>
      </c>
      <c r="F476" s="62" t="s">
        <v>1202</v>
      </c>
      <c r="G476" s="63">
        <v>1943</v>
      </c>
      <c r="H476" s="64">
        <f>135/150</f>
        <v>0.9</v>
      </c>
      <c r="I476" s="57" t="s">
        <v>172</v>
      </c>
      <c r="J476" s="65">
        <v>40389</v>
      </c>
      <c r="K476" s="17"/>
    </row>
    <row r="477" spans="1:153" s="14" customFormat="1" ht="12.75" x14ac:dyDescent="0.2">
      <c r="A477" s="61"/>
      <c r="B477" s="17"/>
      <c r="C477" s="59">
        <v>458</v>
      </c>
      <c r="D477" s="62" t="s">
        <v>37</v>
      </c>
      <c r="E477" s="62" t="s">
        <v>1192</v>
      </c>
      <c r="F477" s="62" t="s">
        <v>1203</v>
      </c>
      <c r="G477" s="63">
        <v>1944</v>
      </c>
      <c r="H477" s="64">
        <f>135/150</f>
        <v>0.9</v>
      </c>
      <c r="I477" s="57" t="s">
        <v>172</v>
      </c>
      <c r="J477" s="65">
        <v>40389</v>
      </c>
      <c r="K477" s="17"/>
    </row>
    <row r="478" spans="1:153" s="14" customFormat="1" ht="38.25" x14ac:dyDescent="0.2">
      <c r="A478" s="57" t="s">
        <v>52</v>
      </c>
      <c r="B478" s="17"/>
      <c r="C478" s="59">
        <v>459</v>
      </c>
      <c r="D478" s="62" t="s">
        <v>0</v>
      </c>
      <c r="E478" s="62" t="s">
        <v>1185</v>
      </c>
      <c r="F478" s="62" t="s">
        <v>1204</v>
      </c>
      <c r="G478" s="63">
        <v>1948</v>
      </c>
      <c r="H478" s="64">
        <v>30</v>
      </c>
      <c r="I478" s="57" t="s">
        <v>156</v>
      </c>
      <c r="J478" s="65">
        <v>39382</v>
      </c>
      <c r="K478" s="17"/>
    </row>
    <row r="479" spans="1:153" s="14" customFormat="1" ht="12.75" x14ac:dyDescent="0.2">
      <c r="A479" s="61"/>
      <c r="B479" s="17"/>
      <c r="C479" s="59">
        <v>460</v>
      </c>
      <c r="D479" s="62" t="s">
        <v>37</v>
      </c>
      <c r="E479" s="62" t="s">
        <v>1192</v>
      </c>
      <c r="F479" s="62" t="s">
        <v>1205</v>
      </c>
      <c r="G479" s="63">
        <v>1945</v>
      </c>
      <c r="H479" s="64">
        <f>135/150</f>
        <v>0.9</v>
      </c>
      <c r="I479" s="57" t="s">
        <v>172</v>
      </c>
      <c r="J479" s="65">
        <v>40389</v>
      </c>
      <c r="K479" s="17"/>
    </row>
    <row r="480" spans="1:153" s="14" customFormat="1" ht="25.5" x14ac:dyDescent="0.2">
      <c r="A480" s="61"/>
      <c r="B480" s="17"/>
      <c r="C480" s="59">
        <v>461</v>
      </c>
      <c r="D480" s="62" t="s">
        <v>37</v>
      </c>
      <c r="E480" s="62" t="s">
        <v>1192</v>
      </c>
      <c r="F480" s="62" t="s">
        <v>1206</v>
      </c>
      <c r="G480" s="63">
        <v>1948</v>
      </c>
      <c r="H480" s="64">
        <v>3</v>
      </c>
      <c r="I480" s="57" t="s">
        <v>808</v>
      </c>
      <c r="J480" s="65">
        <v>40669</v>
      </c>
      <c r="K480" s="17"/>
    </row>
    <row r="481" spans="1:153" s="100" customFormat="1" ht="12.75" x14ac:dyDescent="0.2">
      <c r="A481" s="61"/>
      <c r="B481" s="17"/>
      <c r="C481" s="59">
        <v>462</v>
      </c>
      <c r="D481" s="62" t="s">
        <v>37</v>
      </c>
      <c r="E481" s="62" t="s">
        <v>1192</v>
      </c>
      <c r="F481" s="62" t="s">
        <v>1207</v>
      </c>
      <c r="G481" s="63">
        <v>1950</v>
      </c>
      <c r="H481" s="64">
        <f>135/150</f>
        <v>0.9</v>
      </c>
      <c r="I481" s="57" t="s">
        <v>172</v>
      </c>
      <c r="J481" s="65">
        <v>40389</v>
      </c>
      <c r="K481" s="17"/>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c r="DK481" s="14"/>
      <c r="DL481" s="14"/>
      <c r="DM481" s="14"/>
      <c r="DN481" s="14"/>
      <c r="DO481" s="14"/>
      <c r="DP481" s="14"/>
      <c r="DQ481" s="14"/>
      <c r="DR481" s="14"/>
      <c r="DS481" s="14"/>
      <c r="DT481" s="14"/>
      <c r="DU481" s="14"/>
      <c r="DV481" s="14"/>
      <c r="DW481" s="14"/>
      <c r="DX481" s="14"/>
      <c r="DY481" s="14"/>
      <c r="DZ481" s="14"/>
      <c r="EA481" s="14"/>
      <c r="EB481" s="14"/>
      <c r="EC481" s="14"/>
      <c r="ED481" s="14"/>
      <c r="EE481" s="14"/>
      <c r="EF481" s="14"/>
      <c r="EG481" s="14"/>
      <c r="EH481" s="14"/>
      <c r="EI481" s="14"/>
      <c r="EJ481" s="14"/>
      <c r="EK481" s="14"/>
      <c r="EL481" s="14"/>
      <c r="EM481" s="14"/>
      <c r="EN481" s="14"/>
      <c r="EO481" s="14"/>
      <c r="EP481" s="14"/>
      <c r="EQ481" s="14"/>
      <c r="ER481" s="14"/>
      <c r="ES481" s="14"/>
      <c r="ET481" s="14"/>
      <c r="EU481" s="14"/>
      <c r="EV481" s="14"/>
      <c r="EW481" s="14"/>
    </row>
    <row r="482" spans="1:153" s="100" customFormat="1" ht="25.5" x14ac:dyDescent="0.2">
      <c r="A482" s="61" t="s">
        <v>1</v>
      </c>
      <c r="B482" s="17"/>
      <c r="C482" s="59">
        <v>463</v>
      </c>
      <c r="D482" s="62" t="s">
        <v>85</v>
      </c>
      <c r="E482" s="62" t="s">
        <v>1208</v>
      </c>
      <c r="F482" s="62" t="s">
        <v>1209</v>
      </c>
      <c r="G482" s="63">
        <v>1933</v>
      </c>
      <c r="H482" s="64">
        <v>0</v>
      </c>
      <c r="I482" s="57" t="s">
        <v>51</v>
      </c>
      <c r="J482" s="65">
        <v>39411</v>
      </c>
      <c r="K482" s="17"/>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c r="DK482" s="14"/>
      <c r="DL482" s="14"/>
      <c r="DM482" s="14"/>
      <c r="DN482" s="14"/>
      <c r="DO482" s="14"/>
      <c r="DP482" s="14"/>
      <c r="DQ482" s="14"/>
      <c r="DR482" s="14"/>
      <c r="DS482" s="14"/>
      <c r="DT482" s="14"/>
      <c r="DU482" s="14"/>
      <c r="DV482" s="14"/>
      <c r="DW482" s="14"/>
      <c r="DX482" s="14"/>
      <c r="DY482" s="14"/>
      <c r="DZ482" s="14"/>
      <c r="EA482" s="14"/>
      <c r="EB482" s="14"/>
      <c r="EC482" s="14"/>
      <c r="ED482" s="14"/>
      <c r="EE482" s="14"/>
      <c r="EF482" s="14"/>
      <c r="EG482" s="14"/>
      <c r="EH482" s="14"/>
      <c r="EI482" s="14"/>
      <c r="EJ482" s="14"/>
      <c r="EK482" s="14"/>
      <c r="EL482" s="14"/>
      <c r="EM482" s="14"/>
      <c r="EN482" s="14"/>
      <c r="EO482" s="14"/>
      <c r="EP482" s="14"/>
      <c r="EQ482" s="14"/>
      <c r="ER482" s="14"/>
      <c r="ES482" s="14"/>
      <c r="ET482" s="14"/>
      <c r="EU482" s="14"/>
      <c r="EV482" s="14"/>
      <c r="EW482" s="14"/>
    </row>
    <row r="483" spans="1:153" s="100" customFormat="1" ht="38.25" x14ac:dyDescent="0.2">
      <c r="A483" s="61"/>
      <c r="B483" s="17"/>
      <c r="C483" s="59">
        <v>464</v>
      </c>
      <c r="D483" s="62" t="s">
        <v>1210</v>
      </c>
      <c r="E483" s="85" t="s">
        <v>1211</v>
      </c>
      <c r="F483" s="62" t="s">
        <v>1212</v>
      </c>
      <c r="G483" s="63" t="s">
        <v>1213</v>
      </c>
      <c r="H483" s="64">
        <v>30</v>
      </c>
      <c r="I483" s="57" t="s">
        <v>235</v>
      </c>
      <c r="J483" s="65">
        <v>40441</v>
      </c>
      <c r="K483" s="17"/>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c r="DM483" s="14"/>
      <c r="DN483" s="14"/>
      <c r="DO483" s="14"/>
      <c r="DP483" s="14"/>
      <c r="DQ483" s="14"/>
      <c r="DR483" s="14"/>
      <c r="DS483" s="14"/>
      <c r="DT483" s="14"/>
      <c r="DU483" s="14"/>
      <c r="DV483" s="14"/>
      <c r="DW483" s="14"/>
      <c r="DX483" s="14"/>
      <c r="DY483" s="14"/>
      <c r="DZ483" s="14"/>
      <c r="EA483" s="14"/>
      <c r="EB483" s="14"/>
      <c r="EC483" s="14"/>
      <c r="ED483" s="14"/>
      <c r="EE483" s="14"/>
      <c r="EF483" s="14"/>
      <c r="EG483" s="14"/>
      <c r="EH483" s="14"/>
      <c r="EI483" s="14"/>
      <c r="EJ483" s="14"/>
      <c r="EK483" s="14"/>
      <c r="EL483" s="14"/>
      <c r="EM483" s="14"/>
      <c r="EN483" s="14"/>
      <c r="EO483" s="14"/>
      <c r="EP483" s="14"/>
      <c r="EQ483" s="14"/>
      <c r="ER483" s="14"/>
      <c r="ES483" s="14"/>
      <c r="ET483" s="14"/>
      <c r="EU483" s="14"/>
      <c r="EV483" s="14"/>
      <c r="EW483" s="14"/>
    </row>
    <row r="484" spans="1:153" s="100" customFormat="1" ht="25.5" x14ac:dyDescent="0.2">
      <c r="A484" s="61"/>
      <c r="B484" s="17"/>
      <c r="C484" s="59">
        <v>465</v>
      </c>
      <c r="D484" s="62" t="s">
        <v>158</v>
      </c>
      <c r="E484" s="62"/>
      <c r="F484" s="62" t="s">
        <v>1214</v>
      </c>
      <c r="G484" s="63">
        <v>1971</v>
      </c>
      <c r="H484" s="64">
        <v>3</v>
      </c>
      <c r="I484" s="57" t="s">
        <v>69</v>
      </c>
      <c r="J484" s="65">
        <v>38825</v>
      </c>
      <c r="K484" s="17"/>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c r="DK484" s="14"/>
      <c r="DL484" s="14"/>
      <c r="DM484" s="14"/>
      <c r="DN484" s="14"/>
      <c r="DO484" s="14"/>
      <c r="DP484" s="14"/>
      <c r="DQ484" s="14"/>
      <c r="DR484" s="14"/>
      <c r="DS484" s="14"/>
      <c r="DT484" s="14"/>
      <c r="DU484" s="14"/>
      <c r="DV484" s="14"/>
      <c r="DW484" s="14"/>
      <c r="DX484" s="14"/>
      <c r="DY484" s="14"/>
      <c r="DZ484" s="14"/>
      <c r="EA484" s="14"/>
      <c r="EB484" s="14"/>
      <c r="EC484" s="14"/>
      <c r="ED484" s="14"/>
      <c r="EE484" s="14"/>
      <c r="EF484" s="14"/>
      <c r="EG484" s="14"/>
      <c r="EH484" s="14"/>
      <c r="EI484" s="14"/>
      <c r="EJ484" s="14"/>
      <c r="EK484" s="14"/>
      <c r="EL484" s="14"/>
      <c r="EM484" s="14"/>
      <c r="EN484" s="14"/>
      <c r="EO484" s="14"/>
      <c r="EP484" s="14"/>
      <c r="EQ484" s="14"/>
      <c r="ER484" s="14"/>
      <c r="ES484" s="14"/>
      <c r="ET484" s="14"/>
      <c r="EU484" s="14"/>
      <c r="EV484" s="14"/>
      <c r="EW484" s="14"/>
    </row>
    <row r="485" spans="1:153" s="100" customFormat="1" ht="25.5" x14ac:dyDescent="0.2">
      <c r="A485" s="61" t="s">
        <v>1215</v>
      </c>
      <c r="B485" s="17"/>
      <c r="C485" s="59">
        <v>466</v>
      </c>
      <c r="D485" s="62" t="s">
        <v>85</v>
      </c>
      <c r="E485" s="85" t="s">
        <v>1216</v>
      </c>
      <c r="F485" s="62" t="s">
        <v>1217</v>
      </c>
      <c r="G485" s="63">
        <v>1881</v>
      </c>
      <c r="H485" s="64">
        <v>40</v>
      </c>
      <c r="I485" s="57" t="s">
        <v>1218</v>
      </c>
      <c r="J485" s="65">
        <v>41025</v>
      </c>
      <c r="K485" s="17"/>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c r="DK485" s="14"/>
      <c r="DL485" s="14"/>
      <c r="DM485" s="14"/>
      <c r="DN485" s="14"/>
      <c r="DO485" s="14"/>
      <c r="DP485" s="14"/>
      <c r="DQ485" s="14"/>
      <c r="DR485" s="14"/>
      <c r="DS485" s="14"/>
      <c r="DT485" s="14"/>
      <c r="DU485" s="14"/>
      <c r="DV485" s="14"/>
      <c r="DW485" s="14"/>
      <c r="DX485" s="14"/>
      <c r="DY485" s="14"/>
      <c r="DZ485" s="14"/>
      <c r="EA485" s="14"/>
      <c r="EB485" s="14"/>
      <c r="EC485" s="14"/>
      <c r="ED485" s="14"/>
      <c r="EE485" s="14"/>
      <c r="EF485" s="14"/>
      <c r="EG485" s="14"/>
      <c r="EH485" s="14"/>
      <c r="EI485" s="14"/>
      <c r="EJ485" s="14"/>
      <c r="EK485" s="14"/>
      <c r="EL485" s="14"/>
      <c r="EM485" s="14"/>
      <c r="EN485" s="14"/>
      <c r="EO485" s="14"/>
      <c r="EP485" s="14"/>
      <c r="EQ485" s="14"/>
      <c r="ER485" s="14"/>
      <c r="ES485" s="14"/>
      <c r="ET485" s="14"/>
      <c r="EU485" s="14"/>
      <c r="EV485" s="14"/>
      <c r="EW485" s="14"/>
    </row>
    <row r="486" spans="1:153" s="14" customFormat="1" ht="25.5" x14ac:dyDescent="0.2">
      <c r="A486" s="61" t="s">
        <v>1220</v>
      </c>
      <c r="B486" s="17"/>
      <c r="C486" s="59">
        <v>467</v>
      </c>
      <c r="D486" s="84" t="s">
        <v>85</v>
      </c>
      <c r="E486" s="62" t="s">
        <v>1221</v>
      </c>
      <c r="F486" s="62" t="s">
        <v>1222</v>
      </c>
      <c r="G486" s="63">
        <v>1886</v>
      </c>
      <c r="H486" s="64">
        <v>9</v>
      </c>
      <c r="I486" s="57" t="s">
        <v>1223</v>
      </c>
      <c r="J486" s="65">
        <v>42528</v>
      </c>
      <c r="K486" s="17"/>
    </row>
    <row r="487" spans="1:153" s="100" customFormat="1" ht="25.5" x14ac:dyDescent="0.2">
      <c r="A487" s="61" t="s">
        <v>1</v>
      </c>
      <c r="B487" s="17"/>
      <c r="C487" s="59">
        <v>468</v>
      </c>
      <c r="D487" s="84" t="s">
        <v>85</v>
      </c>
      <c r="E487" s="62" t="s">
        <v>1221</v>
      </c>
      <c r="F487" s="62" t="s">
        <v>1224</v>
      </c>
      <c r="G487" s="63">
        <v>1884</v>
      </c>
      <c r="H487" s="64">
        <v>0</v>
      </c>
      <c r="I487" s="57" t="s">
        <v>377</v>
      </c>
      <c r="J487" s="65">
        <v>42979</v>
      </c>
      <c r="K487" s="17"/>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c r="DK487" s="14"/>
      <c r="DL487" s="14"/>
      <c r="DM487" s="14"/>
      <c r="DN487" s="14"/>
      <c r="DO487" s="14"/>
      <c r="DP487" s="14"/>
      <c r="DQ487" s="14"/>
      <c r="DR487" s="14"/>
      <c r="DS487" s="14"/>
      <c r="DT487" s="14"/>
      <c r="DU487" s="14"/>
      <c r="DV487" s="14"/>
      <c r="DW487" s="14"/>
      <c r="DX487" s="14"/>
      <c r="DY487" s="14"/>
      <c r="DZ487" s="14"/>
      <c r="EA487" s="14"/>
      <c r="EB487" s="14"/>
      <c r="EC487" s="14"/>
      <c r="ED487" s="14"/>
      <c r="EE487" s="14"/>
      <c r="EF487" s="14"/>
      <c r="EG487" s="14"/>
      <c r="EH487" s="14"/>
      <c r="EI487" s="14"/>
      <c r="EJ487" s="14"/>
      <c r="EK487" s="14"/>
      <c r="EL487" s="14"/>
      <c r="EM487" s="14"/>
      <c r="EN487" s="14"/>
      <c r="EO487" s="14"/>
      <c r="EP487" s="14"/>
      <c r="EQ487" s="14"/>
      <c r="ER487" s="14"/>
      <c r="ES487" s="14"/>
      <c r="ET487" s="14"/>
      <c r="EU487" s="14"/>
      <c r="EV487" s="14"/>
      <c r="EW487" s="14"/>
    </row>
    <row r="488" spans="1:153" s="100" customFormat="1" ht="25.5" x14ac:dyDescent="0.2">
      <c r="A488" s="61"/>
      <c r="B488" s="17"/>
      <c r="C488" s="59">
        <v>469</v>
      </c>
      <c r="D488" s="62" t="s">
        <v>53</v>
      </c>
      <c r="E488" s="62" t="s">
        <v>1225</v>
      </c>
      <c r="F488" s="62" t="s">
        <v>1226</v>
      </c>
      <c r="G488" s="63">
        <v>1956</v>
      </c>
      <c r="H488" s="64">
        <v>3</v>
      </c>
      <c r="I488" s="57" t="s">
        <v>69</v>
      </c>
      <c r="J488" s="65">
        <v>38825</v>
      </c>
      <c r="K488" s="17"/>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c r="DK488" s="14"/>
      <c r="DL488" s="14"/>
      <c r="DM488" s="14"/>
      <c r="DN488" s="14"/>
      <c r="DO488" s="14"/>
      <c r="DP488" s="14"/>
      <c r="DQ488" s="14"/>
      <c r="DR488" s="14"/>
      <c r="DS488" s="14"/>
      <c r="DT488" s="14"/>
      <c r="DU488" s="14"/>
      <c r="DV488" s="14"/>
      <c r="DW488" s="14"/>
      <c r="DX488" s="14"/>
      <c r="DY488" s="14"/>
      <c r="DZ488" s="14"/>
      <c r="EA488" s="14"/>
      <c r="EB488" s="14"/>
      <c r="EC488" s="14"/>
      <c r="ED488" s="14"/>
      <c r="EE488" s="14"/>
      <c r="EF488" s="14"/>
      <c r="EG488" s="14"/>
      <c r="EH488" s="14"/>
      <c r="EI488" s="14"/>
      <c r="EJ488" s="14"/>
      <c r="EK488" s="14"/>
      <c r="EL488" s="14"/>
      <c r="EM488" s="14"/>
      <c r="EN488" s="14"/>
      <c r="EO488" s="14"/>
      <c r="EP488" s="14"/>
      <c r="EQ488" s="14"/>
      <c r="ER488" s="14"/>
      <c r="ES488" s="14"/>
      <c r="ET488" s="14"/>
      <c r="EU488" s="14"/>
      <c r="EV488" s="14"/>
      <c r="EW488" s="14"/>
    </row>
    <row r="489" spans="1:153" s="100" customFormat="1" ht="25.5" x14ac:dyDescent="0.2">
      <c r="A489" s="61"/>
      <c r="B489" s="17"/>
      <c r="C489" s="59">
        <v>470</v>
      </c>
      <c r="D489" s="62" t="s">
        <v>53</v>
      </c>
      <c r="E489" s="62" t="s">
        <v>1227</v>
      </c>
      <c r="F489" s="62" t="s">
        <v>1228</v>
      </c>
      <c r="G489" s="63">
        <v>1958</v>
      </c>
      <c r="H489" s="64">
        <v>3</v>
      </c>
      <c r="I489" s="57" t="s">
        <v>69</v>
      </c>
      <c r="J489" s="65">
        <v>38825</v>
      </c>
      <c r="K489" s="17"/>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76"/>
      <c r="AN489" s="76"/>
      <c r="AO489" s="76"/>
      <c r="AP489" s="76"/>
      <c r="AQ489" s="76"/>
      <c r="AR489" s="76"/>
      <c r="AS489" s="76"/>
      <c r="AT489" s="76"/>
      <c r="AU489" s="76"/>
      <c r="AV489" s="76"/>
      <c r="AW489" s="76"/>
      <c r="AX489" s="76"/>
      <c r="AY489" s="76"/>
      <c r="AZ489" s="76"/>
      <c r="BA489" s="76"/>
      <c r="BB489" s="76"/>
      <c r="BC489" s="76"/>
      <c r="BD489" s="76"/>
      <c r="BE489" s="76"/>
      <c r="BF489" s="76"/>
      <c r="BG489" s="76"/>
      <c r="BH489" s="76"/>
      <c r="BI489" s="76"/>
      <c r="BJ489" s="76"/>
      <c r="BK489" s="76"/>
      <c r="BL489" s="76"/>
      <c r="BM489" s="76"/>
      <c r="BN489" s="76"/>
      <c r="BO489" s="76"/>
      <c r="BP489" s="76"/>
      <c r="BQ489" s="76"/>
      <c r="BR489" s="76"/>
      <c r="BS489" s="76"/>
      <c r="BT489" s="76"/>
      <c r="BU489" s="76"/>
      <c r="BV489" s="76"/>
      <c r="BW489" s="76"/>
      <c r="BX489" s="76"/>
      <c r="BY489" s="76"/>
      <c r="BZ489" s="76"/>
      <c r="CA489" s="76"/>
      <c r="CB489" s="76"/>
      <c r="CC489" s="76"/>
      <c r="CD489" s="76"/>
      <c r="CE489" s="76"/>
      <c r="CF489" s="76"/>
      <c r="CG489" s="76"/>
      <c r="CH489" s="76"/>
      <c r="CI489" s="76"/>
      <c r="CJ489" s="76"/>
      <c r="CK489" s="76"/>
      <c r="CL489" s="76"/>
      <c r="CM489" s="76"/>
      <c r="CN489" s="76"/>
      <c r="CO489" s="76"/>
      <c r="CP489" s="76"/>
      <c r="CQ489" s="76"/>
      <c r="CR489" s="76"/>
      <c r="CS489" s="76"/>
      <c r="CT489" s="76"/>
      <c r="CU489" s="76"/>
      <c r="CV489" s="76"/>
      <c r="CW489" s="76"/>
      <c r="CX489" s="76"/>
      <c r="CY489" s="76"/>
      <c r="CZ489" s="76"/>
      <c r="DA489" s="76"/>
      <c r="DB489" s="76"/>
      <c r="DC489" s="76"/>
      <c r="DD489" s="76"/>
      <c r="DE489" s="76"/>
      <c r="DF489" s="76"/>
      <c r="DG489" s="76"/>
      <c r="DH489" s="76"/>
      <c r="DI489" s="76"/>
      <c r="DJ489" s="76"/>
      <c r="DK489" s="76"/>
      <c r="DL489" s="76"/>
      <c r="DM489" s="76"/>
      <c r="DN489" s="76"/>
      <c r="DO489" s="76"/>
      <c r="DP489" s="76"/>
      <c r="DQ489" s="76"/>
      <c r="DR489" s="76"/>
      <c r="DS489" s="76"/>
      <c r="DT489" s="76"/>
      <c r="DU489" s="76"/>
      <c r="DV489" s="76"/>
      <c r="DW489" s="76"/>
      <c r="DX489" s="76"/>
      <c r="DY489" s="76"/>
      <c r="DZ489" s="76"/>
      <c r="EA489" s="76"/>
      <c r="EB489" s="76"/>
      <c r="EC489" s="76"/>
      <c r="ED489" s="76"/>
      <c r="EE489" s="76"/>
      <c r="EF489" s="76"/>
      <c r="EG489" s="76"/>
      <c r="EH489" s="76"/>
      <c r="EI489" s="76"/>
      <c r="EJ489" s="76"/>
      <c r="EK489" s="76"/>
      <c r="EL489" s="76"/>
      <c r="EM489" s="76"/>
      <c r="EN489" s="76"/>
      <c r="EO489" s="76"/>
      <c r="EP489" s="76"/>
      <c r="EQ489" s="76"/>
      <c r="ER489" s="76"/>
      <c r="ES489" s="76"/>
      <c r="ET489" s="76"/>
      <c r="EU489" s="76"/>
      <c r="EV489" s="76"/>
      <c r="EW489" s="76"/>
    </row>
    <row r="490" spans="1:153" s="14" customFormat="1" ht="38.25" x14ac:dyDescent="0.2">
      <c r="A490" s="61"/>
      <c r="B490" s="17"/>
      <c r="C490" s="59">
        <v>471</v>
      </c>
      <c r="D490" s="84" t="s">
        <v>85</v>
      </c>
      <c r="E490" s="62" t="s">
        <v>1230</v>
      </c>
      <c r="F490" s="62" t="s">
        <v>1231</v>
      </c>
      <c r="G490" s="63" t="s">
        <v>81</v>
      </c>
      <c r="H490" s="64">
        <v>0</v>
      </c>
      <c r="I490" s="57" t="s">
        <v>84</v>
      </c>
      <c r="J490" s="65">
        <v>42584</v>
      </c>
      <c r="K490" s="17"/>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c r="AN490" s="76"/>
      <c r="AO490" s="76"/>
      <c r="AP490" s="76"/>
      <c r="AQ490" s="76"/>
      <c r="AR490" s="76"/>
      <c r="AS490" s="76"/>
      <c r="AT490" s="76"/>
      <c r="AU490" s="76"/>
      <c r="AV490" s="76"/>
      <c r="AW490" s="76"/>
      <c r="AX490" s="76"/>
      <c r="AY490" s="76"/>
      <c r="AZ490" s="76"/>
      <c r="BA490" s="76"/>
      <c r="BB490" s="76"/>
      <c r="BC490" s="76"/>
      <c r="BD490" s="76"/>
      <c r="BE490" s="76"/>
      <c r="BF490" s="76"/>
      <c r="BG490" s="76"/>
      <c r="BH490" s="76"/>
      <c r="BI490" s="76"/>
      <c r="BJ490" s="76"/>
      <c r="BK490" s="76"/>
      <c r="BL490" s="76"/>
      <c r="BM490" s="76"/>
      <c r="BN490" s="76"/>
      <c r="BO490" s="76"/>
      <c r="BP490" s="76"/>
      <c r="BQ490" s="76"/>
      <c r="BR490" s="76"/>
      <c r="BS490" s="76"/>
      <c r="BT490" s="76"/>
      <c r="BU490" s="76"/>
      <c r="BV490" s="76"/>
      <c r="BW490" s="76"/>
      <c r="BX490" s="76"/>
      <c r="BY490" s="76"/>
      <c r="BZ490" s="76"/>
      <c r="CA490" s="76"/>
      <c r="CB490" s="76"/>
      <c r="CC490" s="76"/>
      <c r="CD490" s="76"/>
      <c r="CE490" s="76"/>
      <c r="CF490" s="76"/>
      <c r="CG490" s="76"/>
      <c r="CH490" s="76"/>
      <c r="CI490" s="76"/>
      <c r="CJ490" s="76"/>
      <c r="CK490" s="76"/>
      <c r="CL490" s="76"/>
      <c r="CM490" s="76"/>
      <c r="CN490" s="76"/>
      <c r="CO490" s="76"/>
      <c r="CP490" s="76"/>
      <c r="CQ490" s="76"/>
      <c r="CR490" s="76"/>
      <c r="CS490" s="76"/>
      <c r="CT490" s="76"/>
      <c r="CU490" s="76"/>
      <c r="CV490" s="76"/>
      <c r="CW490" s="76"/>
      <c r="CX490" s="76"/>
      <c r="CY490" s="76"/>
      <c r="CZ490" s="76"/>
      <c r="DA490" s="76"/>
      <c r="DB490" s="76"/>
      <c r="DC490" s="76"/>
      <c r="DD490" s="76"/>
      <c r="DE490" s="76"/>
      <c r="DF490" s="76"/>
      <c r="DG490" s="76"/>
      <c r="DH490" s="76"/>
      <c r="DI490" s="76"/>
      <c r="DJ490" s="76"/>
      <c r="DK490" s="76"/>
      <c r="DL490" s="76"/>
      <c r="DM490" s="76"/>
      <c r="DN490" s="76"/>
      <c r="DO490" s="76"/>
      <c r="DP490" s="76"/>
      <c r="DQ490" s="76"/>
      <c r="DR490" s="76"/>
      <c r="DS490" s="76"/>
      <c r="DT490" s="76"/>
      <c r="DU490" s="76"/>
      <c r="DV490" s="76"/>
      <c r="DW490" s="76"/>
      <c r="DX490" s="76"/>
      <c r="DY490" s="76"/>
      <c r="DZ490" s="76"/>
      <c r="EA490" s="76"/>
      <c r="EB490" s="76"/>
      <c r="EC490" s="76"/>
      <c r="ED490" s="76"/>
      <c r="EE490" s="76"/>
      <c r="EF490" s="76"/>
      <c r="EG490" s="76"/>
      <c r="EH490" s="76"/>
      <c r="EI490" s="76"/>
      <c r="EJ490" s="76"/>
      <c r="EK490" s="76"/>
      <c r="EL490" s="76"/>
      <c r="EM490" s="76"/>
      <c r="EN490" s="76"/>
      <c r="EO490" s="76"/>
      <c r="EP490" s="76"/>
      <c r="EQ490" s="76"/>
      <c r="ER490" s="76"/>
      <c r="ES490" s="76"/>
      <c r="ET490" s="76"/>
      <c r="EU490" s="76"/>
      <c r="EV490" s="76"/>
      <c r="EW490" s="76"/>
    </row>
    <row r="491" spans="1:153" s="14" customFormat="1" ht="12.75" x14ac:dyDescent="0.2">
      <c r="A491" s="107" t="s">
        <v>52</v>
      </c>
      <c r="B491" s="94"/>
      <c r="C491" s="59">
        <v>472</v>
      </c>
      <c r="D491" s="84" t="s">
        <v>37</v>
      </c>
      <c r="E491" s="62" t="s">
        <v>34</v>
      </c>
      <c r="F491" s="62" t="s">
        <v>1232</v>
      </c>
      <c r="G491" s="63">
        <v>1945</v>
      </c>
      <c r="H491" s="64">
        <v>45</v>
      </c>
      <c r="I491" s="57" t="s">
        <v>232</v>
      </c>
      <c r="J491" s="65">
        <v>43143</v>
      </c>
      <c r="K491" s="17"/>
    </row>
    <row r="492" spans="1:153" s="14" customFormat="1" ht="63.75" x14ac:dyDescent="0.2">
      <c r="A492" s="61"/>
      <c r="B492" s="17"/>
      <c r="C492" s="59">
        <v>473</v>
      </c>
      <c r="D492" s="62" t="s">
        <v>85</v>
      </c>
      <c r="E492" s="62" t="s">
        <v>1233</v>
      </c>
      <c r="F492" s="62" t="s">
        <v>1234</v>
      </c>
      <c r="G492" s="57">
        <v>1889</v>
      </c>
      <c r="H492" s="64">
        <v>80</v>
      </c>
      <c r="I492" s="57" t="s">
        <v>1235</v>
      </c>
      <c r="J492" s="65">
        <v>42289</v>
      </c>
      <c r="K492" s="17"/>
    </row>
    <row r="493" spans="1:153" s="14" customFormat="1" ht="63.75" x14ac:dyDescent="0.2">
      <c r="A493" s="61" t="s">
        <v>1236</v>
      </c>
      <c r="B493" s="17"/>
      <c r="C493" s="59">
        <v>474</v>
      </c>
      <c r="D493" s="62" t="s">
        <v>85</v>
      </c>
      <c r="E493" s="62" t="s">
        <v>1237</v>
      </c>
      <c r="F493" s="62" t="s">
        <v>1238</v>
      </c>
      <c r="G493" s="63">
        <v>1897</v>
      </c>
      <c r="H493" s="64">
        <v>50</v>
      </c>
      <c r="I493" s="57" t="s">
        <v>235</v>
      </c>
      <c r="J493" s="65">
        <v>39732</v>
      </c>
      <c r="K493" s="17"/>
    </row>
    <row r="494" spans="1:153" s="14" customFormat="1" ht="51" x14ac:dyDescent="0.2">
      <c r="A494" s="61" t="s">
        <v>1236</v>
      </c>
      <c r="B494" s="17"/>
      <c r="C494" s="59">
        <v>475</v>
      </c>
      <c r="D494" s="62" t="s">
        <v>85</v>
      </c>
      <c r="E494" s="62" t="s">
        <v>1239</v>
      </c>
      <c r="F494" s="62" t="s">
        <v>1240</v>
      </c>
      <c r="G494" s="63">
        <v>1908</v>
      </c>
      <c r="H494" s="64">
        <v>50</v>
      </c>
      <c r="I494" s="57" t="s">
        <v>702</v>
      </c>
      <c r="J494" s="65">
        <v>40160</v>
      </c>
      <c r="K494" s="17"/>
    </row>
    <row r="495" spans="1:153" s="14" customFormat="1" ht="51" x14ac:dyDescent="0.2">
      <c r="A495" s="61"/>
      <c r="B495" s="17"/>
      <c r="C495" s="59">
        <v>476</v>
      </c>
      <c r="D495" s="62" t="s">
        <v>85</v>
      </c>
      <c r="E495" s="134" t="s">
        <v>1241</v>
      </c>
      <c r="F495" s="85" t="s">
        <v>1242</v>
      </c>
      <c r="G495" s="63">
        <v>1870</v>
      </c>
      <c r="H495" s="64"/>
      <c r="I495" s="57" t="s">
        <v>695</v>
      </c>
      <c r="J495" s="65">
        <v>41686</v>
      </c>
      <c r="K495" s="17"/>
    </row>
    <row r="496" spans="1:153" s="14" customFormat="1" ht="25.5" x14ac:dyDescent="0.2">
      <c r="A496" s="61" t="s">
        <v>1</v>
      </c>
      <c r="B496" s="77"/>
      <c r="C496" s="59">
        <v>477</v>
      </c>
      <c r="D496" s="62" t="s">
        <v>116</v>
      </c>
      <c r="E496" s="62" t="s">
        <v>1243</v>
      </c>
      <c r="F496" s="62" t="s">
        <v>1244</v>
      </c>
      <c r="G496" s="63">
        <v>1932</v>
      </c>
      <c r="H496" s="57">
        <v>75</v>
      </c>
      <c r="I496" s="57" t="s">
        <v>232</v>
      </c>
      <c r="J496" s="65">
        <v>42299</v>
      </c>
      <c r="K496" s="77"/>
    </row>
    <row r="497" spans="1:153" s="14" customFormat="1" ht="51" x14ac:dyDescent="0.2">
      <c r="A497" s="61" t="s">
        <v>1245</v>
      </c>
      <c r="B497" s="17"/>
      <c r="C497" s="59">
        <v>478</v>
      </c>
      <c r="D497" s="62" t="s">
        <v>286</v>
      </c>
      <c r="E497" s="62" t="s">
        <v>1246</v>
      </c>
      <c r="F497" s="62" t="s">
        <v>1247</v>
      </c>
      <c r="G497" s="63">
        <v>1909</v>
      </c>
      <c r="H497" s="64">
        <v>0</v>
      </c>
      <c r="I497" s="57" t="s">
        <v>205</v>
      </c>
      <c r="J497" s="65">
        <v>42276</v>
      </c>
      <c r="K497" s="17"/>
    </row>
    <row r="498" spans="1:153" s="14" customFormat="1" ht="51" x14ac:dyDescent="0.2">
      <c r="A498" s="61" t="s">
        <v>1</v>
      </c>
      <c r="B498" s="17"/>
      <c r="C498" s="59">
        <v>479</v>
      </c>
      <c r="D498" s="62" t="s">
        <v>286</v>
      </c>
      <c r="E498" s="62" t="s">
        <v>1248</v>
      </c>
      <c r="F498" s="62" t="s">
        <v>1249</v>
      </c>
      <c r="G498" s="63">
        <v>1921</v>
      </c>
      <c r="H498" s="64"/>
      <c r="I498" s="57" t="s">
        <v>52</v>
      </c>
      <c r="J498" s="87">
        <v>36526</v>
      </c>
      <c r="K498" s="17"/>
    </row>
    <row r="499" spans="1:153" s="14" customFormat="1" ht="38.25" x14ac:dyDescent="0.2">
      <c r="A499" s="81" t="s">
        <v>1250</v>
      </c>
      <c r="B499" s="82"/>
      <c r="C499" s="59">
        <v>480</v>
      </c>
      <c r="D499" s="62" t="s">
        <v>286</v>
      </c>
      <c r="E499" s="62" t="s">
        <v>1251</v>
      </c>
      <c r="F499" s="62" t="s">
        <v>1252</v>
      </c>
      <c r="G499" s="63">
        <v>1928</v>
      </c>
      <c r="H499" s="91">
        <v>15</v>
      </c>
      <c r="I499" s="57" t="s">
        <v>69</v>
      </c>
      <c r="J499" s="65">
        <v>38825</v>
      </c>
      <c r="K499" s="82"/>
      <c r="L499" s="79"/>
      <c r="M499" s="79"/>
      <c r="N499" s="79"/>
      <c r="O499" s="79"/>
      <c r="P499" s="79"/>
      <c r="Q499" s="79"/>
      <c r="R499" s="79"/>
      <c r="S499" s="79"/>
      <c r="T499" s="79"/>
      <c r="U499" s="79"/>
      <c r="V499" s="79"/>
      <c r="W499" s="79"/>
      <c r="X499" s="79"/>
      <c r="Y499" s="79"/>
      <c r="Z499" s="79"/>
      <c r="AA499" s="79"/>
      <c r="AB499" s="79"/>
      <c r="AC499" s="79"/>
      <c r="AD499" s="79"/>
      <c r="AE499" s="79"/>
      <c r="AF499" s="79"/>
      <c r="AG499" s="79"/>
      <c r="AH499" s="79"/>
      <c r="AI499" s="79"/>
      <c r="AJ499" s="79"/>
      <c r="AK499" s="79"/>
      <c r="AL499" s="79"/>
      <c r="AM499" s="79"/>
      <c r="AN499" s="79"/>
      <c r="AO499" s="79"/>
      <c r="AP499" s="79"/>
      <c r="AQ499" s="79"/>
      <c r="AR499" s="79"/>
      <c r="AS499" s="79"/>
      <c r="AT499" s="79"/>
      <c r="AU499" s="79"/>
      <c r="AV499" s="79"/>
      <c r="AW499" s="79"/>
      <c r="AX499" s="79"/>
      <c r="AY499" s="79"/>
      <c r="AZ499" s="79"/>
      <c r="BA499" s="79"/>
      <c r="BB499" s="79"/>
      <c r="BC499" s="79"/>
      <c r="BD499" s="79"/>
      <c r="BE499" s="79"/>
      <c r="BF499" s="79"/>
      <c r="BG499" s="79"/>
      <c r="BH499" s="79"/>
      <c r="BI499" s="79"/>
      <c r="BJ499" s="79"/>
      <c r="BK499" s="79"/>
      <c r="BL499" s="79"/>
      <c r="BM499" s="79"/>
      <c r="BN499" s="79"/>
      <c r="BO499" s="79"/>
      <c r="BP499" s="79"/>
      <c r="BQ499" s="79"/>
      <c r="BR499" s="79"/>
      <c r="BS499" s="79"/>
      <c r="BT499" s="79"/>
      <c r="BU499" s="79"/>
      <c r="BV499" s="79"/>
      <c r="BW499" s="79"/>
      <c r="BX499" s="79"/>
      <c r="BY499" s="79"/>
      <c r="BZ499" s="79"/>
      <c r="CA499" s="79"/>
      <c r="CB499" s="79"/>
      <c r="CC499" s="79"/>
      <c r="CD499" s="79"/>
      <c r="CE499" s="79"/>
      <c r="CF499" s="79"/>
      <c r="CG499" s="79"/>
      <c r="CH499" s="79"/>
      <c r="CI499" s="79"/>
      <c r="CJ499" s="79"/>
      <c r="CK499" s="79"/>
      <c r="CL499" s="79"/>
      <c r="CM499" s="79"/>
      <c r="CN499" s="79"/>
      <c r="CO499" s="79"/>
      <c r="CP499" s="79"/>
      <c r="CQ499" s="79"/>
      <c r="CR499" s="79"/>
      <c r="CS499" s="79"/>
      <c r="CT499" s="79"/>
      <c r="CU499" s="79"/>
      <c r="CV499" s="79"/>
      <c r="CW499" s="79"/>
      <c r="CX499" s="79"/>
      <c r="CY499" s="79"/>
      <c r="CZ499" s="79"/>
      <c r="DA499" s="79"/>
      <c r="DB499" s="79"/>
      <c r="DC499" s="79"/>
      <c r="DD499" s="79"/>
      <c r="DE499" s="79"/>
      <c r="DF499" s="79"/>
      <c r="DG499" s="79"/>
      <c r="DH499" s="79"/>
      <c r="DI499" s="79"/>
      <c r="DJ499" s="79"/>
      <c r="DK499" s="79"/>
      <c r="DL499" s="79"/>
      <c r="DM499" s="79"/>
      <c r="DN499" s="79"/>
      <c r="DO499" s="79"/>
      <c r="DP499" s="79"/>
      <c r="DQ499" s="79"/>
      <c r="DR499" s="79"/>
      <c r="DS499" s="79"/>
      <c r="DT499" s="79"/>
      <c r="DU499" s="79"/>
      <c r="DV499" s="79"/>
      <c r="DW499" s="79"/>
      <c r="DX499" s="79"/>
      <c r="DY499" s="79"/>
      <c r="DZ499" s="79"/>
      <c r="EA499" s="79"/>
      <c r="EB499" s="79"/>
      <c r="EC499" s="79"/>
      <c r="ED499" s="79"/>
      <c r="EE499" s="79"/>
      <c r="EF499" s="79"/>
      <c r="EG499" s="79"/>
      <c r="EH499" s="79"/>
      <c r="EI499" s="79"/>
      <c r="EJ499" s="79"/>
      <c r="EK499" s="79"/>
      <c r="EL499" s="79"/>
      <c r="EM499" s="79"/>
      <c r="EN499" s="79"/>
      <c r="EO499" s="79"/>
      <c r="EP499" s="79"/>
      <c r="EQ499" s="79"/>
      <c r="ER499" s="79"/>
      <c r="ES499" s="79"/>
      <c r="ET499" s="79"/>
      <c r="EU499" s="79"/>
      <c r="EV499" s="79"/>
      <c r="EW499" s="79"/>
    </row>
    <row r="500" spans="1:153" s="14" customFormat="1" ht="38.25" x14ac:dyDescent="0.2">
      <c r="A500" s="61" t="s">
        <v>1253</v>
      </c>
      <c r="B500" s="17"/>
      <c r="C500" s="59">
        <v>481</v>
      </c>
      <c r="D500" s="62" t="s">
        <v>85</v>
      </c>
      <c r="E500" s="62" t="s">
        <v>1254</v>
      </c>
      <c r="F500" s="85" t="s">
        <v>1255</v>
      </c>
      <c r="G500" s="63">
        <v>1866</v>
      </c>
      <c r="H500" s="64">
        <v>0</v>
      </c>
      <c r="I500" s="57" t="s">
        <v>141</v>
      </c>
      <c r="J500" s="65">
        <v>41121</v>
      </c>
      <c r="K500" s="17"/>
    </row>
    <row r="501" spans="1:153" s="14" customFormat="1" ht="38.25" x14ac:dyDescent="0.2">
      <c r="A501" s="61" t="s">
        <v>1253</v>
      </c>
      <c r="B501" s="17"/>
      <c r="C501" s="59">
        <v>482</v>
      </c>
      <c r="D501" s="62" t="s">
        <v>85</v>
      </c>
      <c r="E501" s="62" t="s">
        <v>1254</v>
      </c>
      <c r="F501" s="62" t="s">
        <v>1256</v>
      </c>
      <c r="G501" s="63">
        <v>1877</v>
      </c>
      <c r="H501" s="64">
        <v>5</v>
      </c>
      <c r="I501" s="57" t="s">
        <v>451</v>
      </c>
      <c r="J501" s="65">
        <v>40831</v>
      </c>
      <c r="K501" s="17"/>
    </row>
    <row r="502" spans="1:153" s="14" customFormat="1" ht="38.25" x14ac:dyDescent="0.2">
      <c r="A502" s="61" t="s">
        <v>1253</v>
      </c>
      <c r="B502" s="17"/>
      <c r="C502" s="59">
        <v>483</v>
      </c>
      <c r="D502" s="62" t="s">
        <v>85</v>
      </c>
      <c r="E502" s="62" t="s">
        <v>1254</v>
      </c>
      <c r="F502" s="62" t="s">
        <v>1257</v>
      </c>
      <c r="G502" s="63">
        <v>1879</v>
      </c>
      <c r="H502" s="64">
        <v>0</v>
      </c>
      <c r="I502" s="57" t="s">
        <v>1258</v>
      </c>
      <c r="J502" s="65">
        <v>39715</v>
      </c>
      <c r="K502" s="17"/>
    </row>
    <row r="503" spans="1:153" s="14" customFormat="1" ht="38.25" x14ac:dyDescent="0.2">
      <c r="A503" s="61"/>
      <c r="B503" s="17"/>
      <c r="C503" s="59">
        <v>484</v>
      </c>
      <c r="D503" s="62" t="s">
        <v>85</v>
      </c>
      <c r="E503" s="85" t="s">
        <v>1259</v>
      </c>
      <c r="F503" s="85" t="s">
        <v>1260</v>
      </c>
      <c r="G503" s="63">
        <v>1925</v>
      </c>
      <c r="H503" s="64">
        <v>0</v>
      </c>
      <c r="I503" s="57" t="s">
        <v>179</v>
      </c>
      <c r="J503" s="65">
        <v>39754</v>
      </c>
      <c r="K503" s="17"/>
    </row>
    <row r="504" spans="1:153" s="14" customFormat="1" ht="38.25" x14ac:dyDescent="0.2">
      <c r="A504" s="61" t="s">
        <v>1</v>
      </c>
      <c r="B504" s="17"/>
      <c r="C504" s="59">
        <v>485</v>
      </c>
      <c r="D504" s="62" t="s">
        <v>85</v>
      </c>
      <c r="E504" s="62" t="s">
        <v>242</v>
      </c>
      <c r="F504" s="62" t="s">
        <v>1261</v>
      </c>
      <c r="G504" s="63">
        <v>1913</v>
      </c>
      <c r="H504" s="64">
        <v>31</v>
      </c>
      <c r="I504" s="57" t="s">
        <v>243</v>
      </c>
      <c r="J504" s="65">
        <v>41327</v>
      </c>
      <c r="K504" s="17"/>
    </row>
    <row r="505" spans="1:153" s="14" customFormat="1" ht="38.25" x14ac:dyDescent="0.2">
      <c r="A505" s="57" t="s">
        <v>52</v>
      </c>
      <c r="B505" s="17"/>
      <c r="C505" s="59">
        <v>486</v>
      </c>
      <c r="D505" s="62" t="s">
        <v>85</v>
      </c>
      <c r="E505" s="62" t="s">
        <v>242</v>
      </c>
      <c r="F505" s="62" t="s">
        <v>1262</v>
      </c>
      <c r="G505" s="63">
        <v>1957</v>
      </c>
      <c r="H505" s="64">
        <v>0</v>
      </c>
      <c r="I505" s="57" t="s">
        <v>179</v>
      </c>
      <c r="J505" s="65">
        <v>39754</v>
      </c>
      <c r="K505" s="17"/>
    </row>
    <row r="506" spans="1:153" s="14" customFormat="1" ht="38.25" x14ac:dyDescent="0.2">
      <c r="A506" s="61" t="s">
        <v>1</v>
      </c>
      <c r="B506" s="120"/>
      <c r="C506" s="59">
        <v>487</v>
      </c>
      <c r="D506" s="62" t="s">
        <v>85</v>
      </c>
      <c r="E506" s="85" t="s">
        <v>1263</v>
      </c>
      <c r="F506" s="62" t="s">
        <v>1264</v>
      </c>
      <c r="G506" s="63">
        <v>1889</v>
      </c>
      <c r="H506" s="64">
        <v>0</v>
      </c>
      <c r="I506" s="57" t="s">
        <v>151</v>
      </c>
      <c r="J506" s="65">
        <v>39727</v>
      </c>
      <c r="K506" s="17"/>
    </row>
    <row r="507" spans="1:153" s="79" customFormat="1" ht="25.5" x14ac:dyDescent="0.2">
      <c r="A507" s="61"/>
      <c r="B507" s="120"/>
      <c r="C507" s="59">
        <v>488</v>
      </c>
      <c r="D507" s="62" t="s">
        <v>48</v>
      </c>
      <c r="E507" s="62" t="s">
        <v>1265</v>
      </c>
      <c r="F507" s="62" t="s">
        <v>1266</v>
      </c>
      <c r="G507" s="63">
        <v>1943</v>
      </c>
      <c r="H507" s="64">
        <v>0</v>
      </c>
      <c r="I507" s="57" t="s">
        <v>74</v>
      </c>
      <c r="J507" s="65">
        <v>39487</v>
      </c>
      <c r="K507" s="17"/>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c r="DK507" s="14"/>
      <c r="DL507" s="14"/>
      <c r="DM507" s="14"/>
      <c r="DN507" s="14"/>
      <c r="DO507" s="14"/>
      <c r="DP507" s="14"/>
      <c r="DQ507" s="14"/>
      <c r="DR507" s="14"/>
      <c r="DS507" s="14"/>
      <c r="DT507" s="14"/>
      <c r="DU507" s="14"/>
      <c r="DV507" s="14"/>
      <c r="DW507" s="14"/>
      <c r="DX507" s="14"/>
      <c r="DY507" s="14"/>
      <c r="DZ507" s="14"/>
      <c r="EA507" s="14"/>
      <c r="EB507" s="14"/>
      <c r="EC507" s="14"/>
      <c r="ED507" s="14"/>
      <c r="EE507" s="14"/>
      <c r="EF507" s="14"/>
      <c r="EG507" s="14"/>
      <c r="EH507" s="14"/>
      <c r="EI507" s="14"/>
      <c r="EJ507" s="14"/>
      <c r="EK507" s="14"/>
      <c r="EL507" s="14"/>
      <c r="EM507" s="14"/>
      <c r="EN507" s="14"/>
      <c r="EO507" s="14"/>
      <c r="EP507" s="14"/>
      <c r="EQ507" s="14"/>
      <c r="ER507" s="14"/>
      <c r="ES507" s="14"/>
      <c r="ET507" s="14"/>
      <c r="EU507" s="14"/>
      <c r="EV507" s="14"/>
      <c r="EW507" s="14"/>
    </row>
    <row r="508" spans="1:153" s="14" customFormat="1" ht="38.25" x14ac:dyDescent="0.2">
      <c r="A508" s="61" t="s">
        <v>1</v>
      </c>
      <c r="B508" s="120"/>
      <c r="C508" s="59">
        <v>489</v>
      </c>
      <c r="D508" s="84" t="s">
        <v>1267</v>
      </c>
      <c r="E508" s="62" t="s">
        <v>1268</v>
      </c>
      <c r="F508" s="62" t="s">
        <v>1269</v>
      </c>
      <c r="G508" s="63">
        <v>1929</v>
      </c>
      <c r="H508" s="64">
        <v>5</v>
      </c>
      <c r="I508" s="57" t="s">
        <v>1270</v>
      </c>
      <c r="J508" s="65">
        <v>42659</v>
      </c>
      <c r="K508" s="17"/>
    </row>
    <row r="509" spans="1:153" s="14" customFormat="1" ht="38.25" x14ac:dyDescent="0.2">
      <c r="A509" s="61" t="s">
        <v>1272</v>
      </c>
      <c r="B509" s="17"/>
      <c r="C509" s="59">
        <v>490</v>
      </c>
      <c r="D509" s="62" t="s">
        <v>0</v>
      </c>
      <c r="E509" s="62" t="s">
        <v>1273</v>
      </c>
      <c r="F509" s="62" t="s">
        <v>1274</v>
      </c>
      <c r="G509" s="63">
        <v>1931</v>
      </c>
      <c r="H509" s="64">
        <v>40</v>
      </c>
      <c r="I509" s="57" t="s">
        <v>172</v>
      </c>
      <c r="J509" s="65">
        <v>42190</v>
      </c>
      <c r="K509" s="17"/>
    </row>
    <row r="510" spans="1:153" s="14" customFormat="1" ht="51" x14ac:dyDescent="0.2">
      <c r="A510" s="61" t="s">
        <v>1</v>
      </c>
      <c r="B510" s="17"/>
      <c r="C510" s="59">
        <v>491</v>
      </c>
      <c r="D510" s="62" t="s">
        <v>85</v>
      </c>
      <c r="E510" s="62" t="s">
        <v>1275</v>
      </c>
      <c r="F510" s="62" t="s">
        <v>1276</v>
      </c>
      <c r="G510" s="63">
        <v>1935</v>
      </c>
      <c r="H510" s="64">
        <v>25</v>
      </c>
      <c r="I510" s="57" t="s">
        <v>1277</v>
      </c>
      <c r="J510" s="65">
        <v>41523</v>
      </c>
      <c r="K510" s="17"/>
    </row>
    <row r="511" spans="1:153" s="14" customFormat="1" ht="25.5" x14ac:dyDescent="0.2">
      <c r="A511" s="57" t="s">
        <v>52</v>
      </c>
      <c r="B511" s="17"/>
      <c r="C511" s="59">
        <v>492</v>
      </c>
      <c r="D511" s="62" t="s">
        <v>85</v>
      </c>
      <c r="E511" s="62" t="s">
        <v>1278</v>
      </c>
      <c r="F511" s="62" t="s">
        <v>1279</v>
      </c>
      <c r="G511" s="63">
        <v>1947</v>
      </c>
      <c r="H511" s="64">
        <v>10</v>
      </c>
      <c r="I511" s="57" t="s">
        <v>235</v>
      </c>
      <c r="J511" s="65">
        <v>39972</v>
      </c>
      <c r="K511" s="17"/>
    </row>
    <row r="512" spans="1:153" s="14" customFormat="1" ht="25.5" x14ac:dyDescent="0.2">
      <c r="A512" s="61" t="s">
        <v>1</v>
      </c>
      <c r="B512" s="120"/>
      <c r="C512" s="59">
        <v>493</v>
      </c>
      <c r="D512" s="62" t="s">
        <v>85</v>
      </c>
      <c r="E512" s="62" t="s">
        <v>1280</v>
      </c>
      <c r="F512" s="85" t="s">
        <v>1281</v>
      </c>
      <c r="G512" s="63">
        <v>1966</v>
      </c>
      <c r="H512" s="64">
        <v>15</v>
      </c>
      <c r="I512" s="57" t="s">
        <v>69</v>
      </c>
      <c r="J512" s="87">
        <v>38825</v>
      </c>
      <c r="K512" s="17"/>
    </row>
    <row r="513" spans="1:153" s="14" customFormat="1" ht="25.5" x14ac:dyDescent="0.2">
      <c r="A513" s="61" t="s">
        <v>1</v>
      </c>
      <c r="B513" s="120"/>
      <c r="C513" s="59">
        <v>494</v>
      </c>
      <c r="D513" s="62" t="s">
        <v>85</v>
      </c>
      <c r="E513" s="62" t="s">
        <v>1280</v>
      </c>
      <c r="F513" s="62" t="s">
        <v>1282</v>
      </c>
      <c r="G513" s="63">
        <v>1966</v>
      </c>
      <c r="H513" s="64" t="s">
        <v>1283</v>
      </c>
      <c r="I513" s="86" t="s">
        <v>52</v>
      </c>
      <c r="J513" s="87">
        <v>36526</v>
      </c>
      <c r="K513" s="17"/>
    </row>
    <row r="514" spans="1:153" s="14" customFormat="1" ht="38.25" x14ac:dyDescent="0.2">
      <c r="A514" s="61" t="s">
        <v>1</v>
      </c>
      <c r="B514" s="94"/>
      <c r="C514" s="59">
        <v>495</v>
      </c>
      <c r="D514" s="84" t="s">
        <v>1284</v>
      </c>
      <c r="E514" s="62" t="s">
        <v>1285</v>
      </c>
      <c r="F514" s="62" t="s">
        <v>1286</v>
      </c>
      <c r="G514" s="63">
        <v>1979</v>
      </c>
      <c r="H514" s="64">
        <v>48</v>
      </c>
      <c r="I514" s="57" t="s">
        <v>1287</v>
      </c>
      <c r="J514" s="65">
        <v>43143</v>
      </c>
      <c r="K514" s="17"/>
    </row>
    <row r="515" spans="1:153" s="14" customFormat="1" ht="25.5" x14ac:dyDescent="0.2">
      <c r="A515" s="61" t="s">
        <v>1</v>
      </c>
      <c r="B515" s="123"/>
      <c r="C515" s="59">
        <v>496</v>
      </c>
      <c r="D515" s="84" t="s">
        <v>1288</v>
      </c>
      <c r="E515" s="62" t="s">
        <v>1289</v>
      </c>
      <c r="F515" s="62" t="s">
        <v>1290</v>
      </c>
      <c r="G515" s="63">
        <v>1930</v>
      </c>
      <c r="H515" s="64">
        <v>60</v>
      </c>
      <c r="I515" s="57" t="s">
        <v>429</v>
      </c>
      <c r="J515" s="65">
        <v>43143</v>
      </c>
      <c r="K515" s="17"/>
    </row>
    <row r="516" spans="1:153" s="14" customFormat="1" ht="51" x14ac:dyDescent="0.2">
      <c r="A516" s="61"/>
      <c r="B516" s="68"/>
      <c r="C516" s="59">
        <v>497</v>
      </c>
      <c r="D516" s="62" t="s">
        <v>85</v>
      </c>
      <c r="E516" s="62" t="s">
        <v>1291</v>
      </c>
      <c r="F516" s="62" t="s">
        <v>1292</v>
      </c>
      <c r="G516" s="64">
        <v>1956</v>
      </c>
      <c r="H516" s="64">
        <v>24</v>
      </c>
      <c r="I516" s="57" t="s">
        <v>1293</v>
      </c>
      <c r="J516" s="65">
        <v>42288</v>
      </c>
      <c r="K516" s="17"/>
    </row>
    <row r="517" spans="1:153" s="14" customFormat="1" ht="25.5" x14ac:dyDescent="0.2">
      <c r="A517" s="61" t="s">
        <v>1</v>
      </c>
      <c r="B517" s="17"/>
      <c r="C517" s="59">
        <v>498</v>
      </c>
      <c r="D517" s="62" t="s">
        <v>158</v>
      </c>
      <c r="E517" s="62" t="s">
        <v>1294</v>
      </c>
      <c r="F517" s="62" t="s">
        <v>1295</v>
      </c>
      <c r="G517" s="63">
        <v>1948</v>
      </c>
      <c r="H517" s="64">
        <v>40</v>
      </c>
      <c r="I517" s="57" t="s">
        <v>1296</v>
      </c>
      <c r="J517" s="65">
        <v>41838</v>
      </c>
      <c r="K517" s="17"/>
    </row>
    <row r="518" spans="1:153" s="14" customFormat="1" ht="38.25" x14ac:dyDescent="0.2">
      <c r="A518" s="61" t="s">
        <v>1</v>
      </c>
      <c r="B518" s="120"/>
      <c r="C518" s="59">
        <v>499</v>
      </c>
      <c r="D518" s="62" t="s">
        <v>85</v>
      </c>
      <c r="E518" s="62" t="s">
        <v>1297</v>
      </c>
      <c r="F518" s="62" t="s">
        <v>85</v>
      </c>
      <c r="G518" s="63">
        <v>2014</v>
      </c>
      <c r="H518" s="64">
        <v>50</v>
      </c>
      <c r="I518" s="57" t="s">
        <v>1298</v>
      </c>
      <c r="J518" s="65">
        <v>42383</v>
      </c>
      <c r="K518" s="17"/>
    </row>
    <row r="519" spans="1:153" s="14" customFormat="1" ht="38.25" x14ac:dyDescent="0.2">
      <c r="A519" s="61" t="s">
        <v>1</v>
      </c>
      <c r="B519" s="120"/>
      <c r="C519" s="59">
        <v>500</v>
      </c>
      <c r="D519" s="84" t="s">
        <v>85</v>
      </c>
      <c r="E519" s="85" t="s">
        <v>1299</v>
      </c>
      <c r="F519" s="62" t="s">
        <v>1300</v>
      </c>
      <c r="G519" s="63">
        <v>1879</v>
      </c>
      <c r="H519" s="64">
        <v>0</v>
      </c>
      <c r="I519" s="57" t="s">
        <v>84</v>
      </c>
      <c r="J519" s="65">
        <v>42430</v>
      </c>
      <c r="K519" s="17"/>
    </row>
    <row r="520" spans="1:153" s="76" customFormat="1" ht="25.5" x14ac:dyDescent="0.2">
      <c r="A520" s="61"/>
      <c r="B520" s="17"/>
      <c r="C520" s="59">
        <v>501</v>
      </c>
      <c r="D520" s="62" t="s">
        <v>71</v>
      </c>
      <c r="E520" s="62"/>
      <c r="F520" s="62" t="s">
        <v>1301</v>
      </c>
      <c r="G520" s="63">
        <v>1944</v>
      </c>
      <c r="H520" s="64">
        <v>55</v>
      </c>
      <c r="I520" s="57" t="s">
        <v>1302</v>
      </c>
      <c r="J520" s="65">
        <v>41974</v>
      </c>
      <c r="K520" s="17"/>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c r="DK520" s="14"/>
      <c r="DL520" s="14"/>
      <c r="DM520" s="14"/>
      <c r="DN520" s="14"/>
      <c r="DO520" s="14"/>
      <c r="DP520" s="14"/>
      <c r="DQ520" s="14"/>
      <c r="DR520" s="14"/>
      <c r="DS520" s="14"/>
      <c r="DT520" s="14"/>
      <c r="DU520" s="14"/>
      <c r="DV520" s="14"/>
      <c r="DW520" s="14"/>
      <c r="DX520" s="14"/>
      <c r="DY520" s="14"/>
      <c r="DZ520" s="14"/>
      <c r="EA520" s="14"/>
      <c r="EB520" s="14"/>
      <c r="EC520" s="14"/>
      <c r="ED520" s="14"/>
      <c r="EE520" s="14"/>
      <c r="EF520" s="14"/>
      <c r="EG520" s="14"/>
      <c r="EH520" s="14"/>
      <c r="EI520" s="14"/>
      <c r="EJ520" s="14"/>
      <c r="EK520" s="14"/>
      <c r="EL520" s="14"/>
      <c r="EM520" s="14"/>
      <c r="EN520" s="14"/>
      <c r="EO520" s="14"/>
      <c r="EP520" s="14"/>
      <c r="EQ520" s="14"/>
      <c r="ER520" s="14"/>
      <c r="ES520" s="14"/>
      <c r="ET520" s="14"/>
      <c r="EU520" s="14"/>
      <c r="EV520" s="14"/>
      <c r="EW520" s="14"/>
    </row>
    <row r="521" spans="1:153" s="14" customFormat="1" ht="25.5" x14ac:dyDescent="0.2">
      <c r="A521" s="61" t="s">
        <v>1</v>
      </c>
      <c r="B521" s="17"/>
      <c r="C521" s="59">
        <v>502</v>
      </c>
      <c r="D521" s="62" t="s">
        <v>158</v>
      </c>
      <c r="E521" s="62" t="s">
        <v>1303</v>
      </c>
      <c r="F521" s="85" t="s">
        <v>1304</v>
      </c>
      <c r="G521" s="63">
        <v>1961</v>
      </c>
      <c r="H521" s="64">
        <v>20</v>
      </c>
      <c r="I521" s="102" t="s">
        <v>1305</v>
      </c>
      <c r="J521" s="103">
        <v>38808</v>
      </c>
      <c r="K521" s="17"/>
    </row>
    <row r="522" spans="1:153" s="14" customFormat="1" ht="38.25" x14ac:dyDescent="0.2">
      <c r="A522" s="61" t="s">
        <v>1306</v>
      </c>
      <c r="B522" s="17"/>
      <c r="C522" s="59">
        <v>503</v>
      </c>
      <c r="D522" s="62" t="s">
        <v>1210</v>
      </c>
      <c r="E522" s="62" t="s">
        <v>1307</v>
      </c>
      <c r="F522" s="62" t="s">
        <v>1308</v>
      </c>
      <c r="G522" s="63">
        <v>1969</v>
      </c>
      <c r="H522" s="64">
        <v>20</v>
      </c>
      <c r="I522" s="57" t="s">
        <v>69</v>
      </c>
      <c r="J522" s="87">
        <v>38825</v>
      </c>
      <c r="K522" s="17"/>
    </row>
    <row r="523" spans="1:153" s="14" customFormat="1" ht="25.5" x14ac:dyDescent="0.2">
      <c r="A523" s="61"/>
      <c r="B523" s="17"/>
      <c r="C523" s="59">
        <v>504</v>
      </c>
      <c r="D523" s="62" t="s">
        <v>53</v>
      </c>
      <c r="E523" s="62" t="s">
        <v>1309</v>
      </c>
      <c r="F523" s="62" t="s">
        <v>1310</v>
      </c>
      <c r="G523" s="63">
        <v>1990</v>
      </c>
      <c r="H523" s="91" t="s">
        <v>46</v>
      </c>
      <c r="I523" s="57" t="s">
        <v>89</v>
      </c>
      <c r="J523" s="65" t="s">
        <v>89</v>
      </c>
      <c r="K523" s="17"/>
    </row>
    <row r="524" spans="1:153" s="14" customFormat="1" ht="51" x14ac:dyDescent="0.2">
      <c r="A524" s="61" t="s">
        <v>1</v>
      </c>
      <c r="B524" s="17"/>
      <c r="C524" s="59">
        <v>505</v>
      </c>
      <c r="D524" s="62" t="s">
        <v>85</v>
      </c>
      <c r="E524" s="62" t="s">
        <v>1311</v>
      </c>
      <c r="F524" s="62" t="s">
        <v>1312</v>
      </c>
      <c r="G524" s="57">
        <v>1870</v>
      </c>
      <c r="H524" s="63">
        <v>150</v>
      </c>
      <c r="I524" s="57" t="s">
        <v>1313</v>
      </c>
      <c r="J524" s="65">
        <v>41838</v>
      </c>
      <c r="K524" s="17"/>
    </row>
    <row r="525" spans="1:153" s="14" customFormat="1" ht="38.25" x14ac:dyDescent="0.2">
      <c r="A525" s="61"/>
      <c r="B525" s="17"/>
      <c r="C525" s="59">
        <v>506</v>
      </c>
      <c r="D525" s="62" t="s">
        <v>116</v>
      </c>
      <c r="E525" s="66" t="s">
        <v>1314</v>
      </c>
      <c r="F525" s="62" t="s">
        <v>1315</v>
      </c>
      <c r="G525" s="63">
        <v>1955</v>
      </c>
      <c r="H525" s="64">
        <v>10</v>
      </c>
      <c r="I525" s="57" t="s">
        <v>393</v>
      </c>
      <c r="J525" s="87">
        <v>40905</v>
      </c>
      <c r="K525" s="17"/>
    </row>
    <row r="526" spans="1:153" s="14" customFormat="1" ht="25.5" x14ac:dyDescent="0.2">
      <c r="A526" s="61" t="s">
        <v>1316</v>
      </c>
      <c r="B526" s="17"/>
      <c r="C526" s="59">
        <v>507</v>
      </c>
      <c r="D526" s="62" t="s">
        <v>116</v>
      </c>
      <c r="E526" s="62" t="s">
        <v>1317</v>
      </c>
      <c r="F526" s="62" t="s">
        <v>1318</v>
      </c>
      <c r="G526" s="63">
        <v>1990</v>
      </c>
      <c r="H526" s="64">
        <v>20</v>
      </c>
      <c r="I526" s="57" t="s">
        <v>156</v>
      </c>
      <c r="J526" s="65">
        <v>39382</v>
      </c>
      <c r="K526" s="17"/>
    </row>
    <row r="527" spans="1:153" s="76" customFormat="1" ht="63.75" x14ac:dyDescent="0.2">
      <c r="A527" s="61" t="s">
        <v>1</v>
      </c>
      <c r="B527" s="17"/>
      <c r="C527" s="59">
        <v>508</v>
      </c>
      <c r="D527" s="62" t="s">
        <v>116</v>
      </c>
      <c r="E527" s="62" t="s">
        <v>1319</v>
      </c>
      <c r="F527" s="62" t="s">
        <v>1320</v>
      </c>
      <c r="G527" s="63">
        <v>1894</v>
      </c>
      <c r="H527" s="64">
        <v>322</v>
      </c>
      <c r="I527" s="57" t="s">
        <v>1321</v>
      </c>
      <c r="J527" s="65">
        <v>39133</v>
      </c>
      <c r="K527" s="17"/>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c r="DK527" s="14"/>
      <c r="DL527" s="14"/>
      <c r="DM527" s="14"/>
      <c r="DN527" s="14"/>
      <c r="DO527" s="14"/>
      <c r="DP527" s="14"/>
      <c r="DQ527" s="14"/>
      <c r="DR527" s="14"/>
      <c r="DS527" s="14"/>
      <c r="DT527" s="14"/>
      <c r="DU527" s="14"/>
      <c r="DV527" s="14"/>
      <c r="DW527" s="14"/>
      <c r="DX527" s="14"/>
      <c r="DY527" s="14"/>
      <c r="DZ527" s="14"/>
      <c r="EA527" s="14"/>
      <c r="EB527" s="14"/>
      <c r="EC527" s="14"/>
      <c r="ED527" s="14"/>
      <c r="EE527" s="14"/>
      <c r="EF527" s="14"/>
      <c r="EG527" s="14"/>
      <c r="EH527" s="14"/>
      <c r="EI527" s="14"/>
      <c r="EJ527" s="14"/>
      <c r="EK527" s="14"/>
      <c r="EL527" s="14"/>
      <c r="EM527" s="14"/>
      <c r="EN527" s="14"/>
      <c r="EO527" s="14"/>
      <c r="EP527" s="14"/>
      <c r="EQ527" s="14"/>
      <c r="ER527" s="14"/>
      <c r="ES527" s="14"/>
      <c r="ET527" s="14"/>
      <c r="EU527" s="14"/>
      <c r="EV527" s="14"/>
      <c r="EW527" s="14"/>
    </row>
    <row r="528" spans="1:153" s="14" customFormat="1" ht="38.25" x14ac:dyDescent="0.2">
      <c r="A528" s="61" t="s">
        <v>1</v>
      </c>
      <c r="B528" s="17"/>
      <c r="C528" s="59">
        <v>509</v>
      </c>
      <c r="D528" s="62" t="s">
        <v>48</v>
      </c>
      <c r="E528" s="62" t="s">
        <v>1322</v>
      </c>
      <c r="F528" s="62" t="s">
        <v>1323</v>
      </c>
      <c r="G528" s="63">
        <v>1913</v>
      </c>
      <c r="H528" s="91" t="s">
        <v>1324</v>
      </c>
      <c r="I528" s="57" t="s">
        <v>1325</v>
      </c>
      <c r="J528" s="65" t="s">
        <v>1326</v>
      </c>
      <c r="K528" s="17"/>
    </row>
    <row r="529" spans="1:153" s="100" customFormat="1" ht="38.25" x14ac:dyDescent="0.2">
      <c r="A529" s="61" t="s">
        <v>1327</v>
      </c>
      <c r="B529" s="17"/>
      <c r="C529" s="59">
        <v>510</v>
      </c>
      <c r="D529" s="62" t="s">
        <v>286</v>
      </c>
      <c r="E529" s="62" t="s">
        <v>1328</v>
      </c>
      <c r="F529" s="62" t="s">
        <v>1329</v>
      </c>
      <c r="G529" s="63">
        <v>1927</v>
      </c>
      <c r="H529" s="64">
        <v>50</v>
      </c>
      <c r="I529" s="57" t="s">
        <v>472</v>
      </c>
      <c r="J529" s="65">
        <v>39199</v>
      </c>
      <c r="K529" s="17"/>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c r="DK529" s="14"/>
      <c r="DL529" s="14"/>
      <c r="DM529" s="14"/>
      <c r="DN529" s="14"/>
      <c r="DO529" s="14"/>
      <c r="DP529" s="14"/>
      <c r="DQ529" s="14"/>
      <c r="DR529" s="14"/>
      <c r="DS529" s="14"/>
      <c r="DT529" s="14"/>
      <c r="DU529" s="14"/>
      <c r="DV529" s="14"/>
      <c r="DW529" s="14"/>
      <c r="DX529" s="14"/>
      <c r="DY529" s="14"/>
      <c r="DZ529" s="14"/>
      <c r="EA529" s="14"/>
      <c r="EB529" s="14"/>
      <c r="EC529" s="14"/>
      <c r="ED529" s="14"/>
      <c r="EE529" s="14"/>
      <c r="EF529" s="14"/>
      <c r="EG529" s="14"/>
      <c r="EH529" s="14"/>
      <c r="EI529" s="14"/>
      <c r="EJ529" s="14"/>
      <c r="EK529" s="14"/>
      <c r="EL529" s="14"/>
      <c r="EM529" s="14"/>
      <c r="EN529" s="14"/>
      <c r="EO529" s="14"/>
      <c r="EP529" s="14"/>
      <c r="EQ529" s="14"/>
      <c r="ER529" s="14"/>
      <c r="ES529" s="14"/>
      <c r="ET529" s="14"/>
      <c r="EU529" s="14"/>
      <c r="EV529" s="14"/>
      <c r="EW529" s="14"/>
    </row>
    <row r="530" spans="1:153" s="100" customFormat="1" ht="38.25" x14ac:dyDescent="0.2">
      <c r="A530" s="61" t="s">
        <v>1330</v>
      </c>
      <c r="B530" s="17"/>
      <c r="C530" s="59">
        <v>511</v>
      </c>
      <c r="D530" s="62" t="s">
        <v>48</v>
      </c>
      <c r="E530" s="62" t="s">
        <v>1331</v>
      </c>
      <c r="F530" s="62" t="s">
        <v>1332</v>
      </c>
      <c r="G530" s="63">
        <v>1930</v>
      </c>
      <c r="H530" s="64">
        <v>15</v>
      </c>
      <c r="I530" s="57" t="s">
        <v>1333</v>
      </c>
      <c r="J530" s="65">
        <v>39233</v>
      </c>
      <c r="K530" s="17"/>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c r="DK530" s="14"/>
      <c r="DL530" s="14"/>
      <c r="DM530" s="14"/>
      <c r="DN530" s="14"/>
      <c r="DO530" s="14"/>
      <c r="DP530" s="14"/>
      <c r="DQ530" s="14"/>
      <c r="DR530" s="14"/>
      <c r="DS530" s="14"/>
      <c r="DT530" s="14"/>
      <c r="DU530" s="14"/>
      <c r="DV530" s="14"/>
      <c r="DW530" s="14"/>
      <c r="DX530" s="14"/>
      <c r="DY530" s="14"/>
      <c r="DZ530" s="14"/>
      <c r="EA530" s="14"/>
      <c r="EB530" s="14"/>
      <c r="EC530" s="14"/>
      <c r="ED530" s="14"/>
      <c r="EE530" s="14"/>
      <c r="EF530" s="14"/>
      <c r="EG530" s="14"/>
      <c r="EH530" s="14"/>
      <c r="EI530" s="14"/>
      <c r="EJ530" s="14"/>
      <c r="EK530" s="14"/>
      <c r="EL530" s="14"/>
      <c r="EM530" s="14"/>
      <c r="EN530" s="14"/>
      <c r="EO530" s="14"/>
      <c r="EP530" s="14"/>
      <c r="EQ530" s="14"/>
      <c r="ER530" s="14"/>
      <c r="ES530" s="14"/>
      <c r="ET530" s="14"/>
      <c r="EU530" s="14"/>
      <c r="EV530" s="14"/>
      <c r="EW530" s="14"/>
    </row>
    <row r="531" spans="1:153" s="100" customFormat="1" ht="38.25" x14ac:dyDescent="0.2">
      <c r="A531" s="61"/>
      <c r="B531" s="17"/>
      <c r="C531" s="59">
        <v>512</v>
      </c>
      <c r="D531" s="62" t="s">
        <v>116</v>
      </c>
      <c r="E531" s="62" t="s">
        <v>1334</v>
      </c>
      <c r="F531" s="85" t="s">
        <v>1335</v>
      </c>
      <c r="G531" s="63">
        <v>1987</v>
      </c>
      <c r="H531" s="64">
        <v>5</v>
      </c>
      <c r="I531" s="57" t="s">
        <v>184</v>
      </c>
      <c r="J531" s="65">
        <v>39327</v>
      </c>
      <c r="K531" s="77"/>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c r="DK531" s="14"/>
      <c r="DL531" s="14"/>
      <c r="DM531" s="14"/>
      <c r="DN531" s="14"/>
      <c r="DO531" s="14"/>
      <c r="DP531" s="14"/>
      <c r="DQ531" s="14"/>
      <c r="DR531" s="14"/>
      <c r="DS531" s="14"/>
      <c r="DT531" s="14"/>
      <c r="DU531" s="14"/>
      <c r="DV531" s="14"/>
      <c r="DW531" s="14"/>
      <c r="DX531" s="14"/>
      <c r="DY531" s="14"/>
      <c r="DZ531" s="14"/>
      <c r="EA531" s="14"/>
      <c r="EB531" s="14"/>
      <c r="EC531" s="14"/>
      <c r="ED531" s="14"/>
      <c r="EE531" s="14"/>
      <c r="EF531" s="14"/>
      <c r="EG531" s="14"/>
      <c r="EH531" s="14"/>
      <c r="EI531" s="14"/>
      <c r="EJ531" s="14"/>
      <c r="EK531" s="14"/>
      <c r="EL531" s="14"/>
      <c r="EM531" s="14"/>
      <c r="EN531" s="14"/>
      <c r="EO531" s="14"/>
      <c r="EP531" s="14"/>
      <c r="EQ531" s="14"/>
      <c r="ER531" s="14"/>
      <c r="ES531" s="14"/>
      <c r="ET531" s="14"/>
      <c r="EU531" s="14"/>
      <c r="EV531" s="14"/>
      <c r="EW531" s="14"/>
    </row>
    <row r="532" spans="1:153" s="14" customFormat="1" ht="38.25" x14ac:dyDescent="0.2">
      <c r="A532" s="61"/>
      <c r="B532" s="120"/>
      <c r="C532" s="59">
        <v>513</v>
      </c>
      <c r="D532" s="62" t="s">
        <v>85</v>
      </c>
      <c r="E532" s="62" t="s">
        <v>1334</v>
      </c>
      <c r="F532" s="62" t="s">
        <v>1336</v>
      </c>
      <c r="G532" s="63">
        <v>1987</v>
      </c>
      <c r="H532" s="64">
        <v>20</v>
      </c>
      <c r="I532" s="57" t="s">
        <v>1337</v>
      </c>
      <c r="J532" s="65">
        <v>41489</v>
      </c>
      <c r="K532" s="17"/>
    </row>
    <row r="533" spans="1:153" s="100" customFormat="1" ht="25.5" x14ac:dyDescent="0.2">
      <c r="A533" s="61"/>
      <c r="B533" s="77"/>
      <c r="C533" s="59">
        <v>514</v>
      </c>
      <c r="D533" s="62" t="s">
        <v>116</v>
      </c>
      <c r="E533" s="62" t="s">
        <v>1338</v>
      </c>
      <c r="F533" s="62" t="s">
        <v>1339</v>
      </c>
      <c r="G533" s="63">
        <v>1905</v>
      </c>
      <c r="H533" s="64">
        <v>10</v>
      </c>
      <c r="I533" s="63" t="s">
        <v>1340</v>
      </c>
      <c r="J533" s="65">
        <v>40969</v>
      </c>
      <c r="K533" s="77"/>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c r="DK533" s="14"/>
      <c r="DL533" s="14"/>
      <c r="DM533" s="14"/>
      <c r="DN533" s="14"/>
      <c r="DO533" s="14"/>
      <c r="DP533" s="14"/>
      <c r="DQ533" s="14"/>
      <c r="DR533" s="14"/>
      <c r="DS533" s="14"/>
      <c r="DT533" s="14"/>
      <c r="DU533" s="14"/>
      <c r="DV533" s="14"/>
      <c r="DW533" s="14"/>
      <c r="DX533" s="14"/>
      <c r="DY533" s="14"/>
      <c r="DZ533" s="14"/>
      <c r="EA533" s="14"/>
      <c r="EB533" s="14"/>
      <c r="EC533" s="14"/>
      <c r="ED533" s="14"/>
      <c r="EE533" s="14"/>
      <c r="EF533" s="14"/>
      <c r="EG533" s="14"/>
      <c r="EH533" s="14"/>
      <c r="EI533" s="14"/>
      <c r="EJ533" s="14"/>
      <c r="EK533" s="14"/>
      <c r="EL533" s="14"/>
      <c r="EM533" s="14"/>
      <c r="EN533" s="14"/>
      <c r="EO533" s="14"/>
      <c r="EP533" s="14"/>
      <c r="EQ533" s="14"/>
      <c r="ER533" s="14"/>
      <c r="ES533" s="14"/>
      <c r="ET533" s="14"/>
      <c r="EU533" s="14"/>
      <c r="EV533" s="14"/>
      <c r="EW533" s="14"/>
    </row>
    <row r="534" spans="1:153" s="135" customFormat="1" ht="38.25" x14ac:dyDescent="0.2">
      <c r="A534" s="61"/>
      <c r="B534" s="77"/>
      <c r="C534" s="59">
        <v>515</v>
      </c>
      <c r="D534" s="62" t="s">
        <v>63</v>
      </c>
      <c r="E534" s="62" t="s">
        <v>1341</v>
      </c>
      <c r="F534" s="62" t="s">
        <v>1342</v>
      </c>
      <c r="G534" s="63">
        <v>1901</v>
      </c>
      <c r="H534" s="64">
        <v>20</v>
      </c>
      <c r="I534" s="57" t="s">
        <v>393</v>
      </c>
      <c r="J534" s="87">
        <v>40905</v>
      </c>
      <c r="K534" s="77"/>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c r="DK534" s="14"/>
      <c r="DL534" s="14"/>
      <c r="DM534" s="14"/>
      <c r="DN534" s="14"/>
      <c r="DO534" s="14"/>
      <c r="DP534" s="14"/>
      <c r="DQ534" s="14"/>
      <c r="DR534" s="14"/>
      <c r="DS534" s="14"/>
      <c r="DT534" s="14"/>
      <c r="DU534" s="14"/>
      <c r="DV534" s="14"/>
      <c r="DW534" s="14"/>
      <c r="DX534" s="14"/>
      <c r="DY534" s="14"/>
      <c r="DZ534" s="14"/>
      <c r="EA534" s="14"/>
      <c r="EB534" s="14"/>
      <c r="EC534" s="14"/>
      <c r="ED534" s="14"/>
      <c r="EE534" s="14"/>
      <c r="EF534" s="14"/>
      <c r="EG534" s="14"/>
      <c r="EH534" s="14"/>
      <c r="EI534" s="14"/>
      <c r="EJ534" s="14"/>
      <c r="EK534" s="14"/>
      <c r="EL534" s="14"/>
      <c r="EM534" s="14"/>
      <c r="EN534" s="14"/>
      <c r="EO534" s="14"/>
      <c r="EP534" s="14"/>
      <c r="EQ534" s="14"/>
      <c r="ER534" s="14"/>
      <c r="ES534" s="14"/>
      <c r="ET534" s="14"/>
      <c r="EU534" s="14"/>
      <c r="EV534" s="14"/>
      <c r="EW534" s="14"/>
    </row>
    <row r="535" spans="1:153" s="14" customFormat="1" ht="38.25" x14ac:dyDescent="0.2">
      <c r="A535" s="61"/>
      <c r="B535" s="68"/>
      <c r="C535" s="59">
        <v>516</v>
      </c>
      <c r="D535" s="62" t="s">
        <v>85</v>
      </c>
      <c r="E535" s="62" t="s">
        <v>1343</v>
      </c>
      <c r="F535" s="62" t="s">
        <v>1344</v>
      </c>
      <c r="G535" s="63">
        <v>1878</v>
      </c>
      <c r="H535" s="64">
        <v>200</v>
      </c>
      <c r="I535" s="57" t="s">
        <v>1345</v>
      </c>
      <c r="J535" s="65">
        <v>42288</v>
      </c>
      <c r="K535" s="17"/>
    </row>
    <row r="536" spans="1:153" s="14" customFormat="1" ht="25.5" x14ac:dyDescent="0.2">
      <c r="A536" s="61" t="s">
        <v>1346</v>
      </c>
      <c r="B536" s="17"/>
      <c r="C536" s="59">
        <v>517</v>
      </c>
      <c r="D536" s="62" t="s">
        <v>85</v>
      </c>
      <c r="E536" s="62" t="s">
        <v>1347</v>
      </c>
      <c r="F536" s="85" t="s">
        <v>1348</v>
      </c>
      <c r="G536" s="63">
        <v>1884</v>
      </c>
      <c r="H536" s="64">
        <v>5</v>
      </c>
      <c r="I536" s="57" t="s">
        <v>1349</v>
      </c>
      <c r="J536" s="65">
        <v>40831</v>
      </c>
      <c r="K536" s="17"/>
    </row>
    <row r="537" spans="1:153" s="14" customFormat="1" ht="38.25" x14ac:dyDescent="0.2">
      <c r="A537" s="61" t="s">
        <v>1346</v>
      </c>
      <c r="B537" s="17"/>
      <c r="C537" s="59">
        <v>518</v>
      </c>
      <c r="D537" s="62" t="s">
        <v>85</v>
      </c>
      <c r="E537" s="62" t="s">
        <v>1350</v>
      </c>
      <c r="F537" s="62" t="s">
        <v>1351</v>
      </c>
      <c r="G537" s="63">
        <v>1881</v>
      </c>
      <c r="H537" s="64">
        <v>20</v>
      </c>
      <c r="I537" s="57" t="s">
        <v>1352</v>
      </c>
      <c r="J537" s="65">
        <v>42263</v>
      </c>
      <c r="K537" s="17"/>
    </row>
    <row r="538" spans="1:153" s="14" customFormat="1" ht="25.5" x14ac:dyDescent="0.2">
      <c r="A538" s="61" t="s">
        <v>1353</v>
      </c>
      <c r="B538" s="17"/>
      <c r="C538" s="59">
        <v>519</v>
      </c>
      <c r="D538" s="62" t="s">
        <v>85</v>
      </c>
      <c r="E538" s="62" t="s">
        <v>1354</v>
      </c>
      <c r="F538" s="62" t="s">
        <v>1355</v>
      </c>
      <c r="G538" s="63">
        <v>1904</v>
      </c>
      <c r="H538" s="64">
        <v>0</v>
      </c>
      <c r="I538" s="57" t="s">
        <v>74</v>
      </c>
      <c r="J538" s="65">
        <v>39556</v>
      </c>
      <c r="K538" s="17"/>
    </row>
    <row r="539" spans="1:153" s="14" customFormat="1" ht="25.5" x14ac:dyDescent="0.2">
      <c r="A539" s="61" t="s">
        <v>1353</v>
      </c>
      <c r="B539" s="17"/>
      <c r="C539" s="59">
        <v>520</v>
      </c>
      <c r="D539" s="62" t="s">
        <v>85</v>
      </c>
      <c r="E539" s="62" t="s">
        <v>1354</v>
      </c>
      <c r="F539" s="62" t="s">
        <v>1356</v>
      </c>
      <c r="G539" s="63">
        <v>1906</v>
      </c>
      <c r="H539" s="64">
        <v>0</v>
      </c>
      <c r="I539" s="57" t="s">
        <v>647</v>
      </c>
      <c r="J539" s="65">
        <v>40034</v>
      </c>
      <c r="K539" s="17"/>
    </row>
    <row r="540" spans="1:153" s="14" customFormat="1" ht="25.5" x14ac:dyDescent="0.2">
      <c r="A540" s="61" t="s">
        <v>1353</v>
      </c>
      <c r="B540" s="17"/>
      <c r="C540" s="59">
        <v>521</v>
      </c>
      <c r="D540" s="62" t="s">
        <v>85</v>
      </c>
      <c r="E540" s="62" t="s">
        <v>1354</v>
      </c>
      <c r="F540" s="62" t="s">
        <v>1357</v>
      </c>
      <c r="G540" s="63">
        <v>1906</v>
      </c>
      <c r="H540" s="64">
        <v>0</v>
      </c>
      <c r="I540" s="57" t="s">
        <v>461</v>
      </c>
      <c r="J540" s="65">
        <v>41025</v>
      </c>
      <c r="K540" s="17"/>
    </row>
    <row r="541" spans="1:153" s="14" customFormat="1" ht="25.5" x14ac:dyDescent="0.2">
      <c r="A541" s="61" t="s">
        <v>1353</v>
      </c>
      <c r="B541" s="17"/>
      <c r="C541" s="59">
        <v>522</v>
      </c>
      <c r="D541" s="62" t="s">
        <v>85</v>
      </c>
      <c r="E541" s="62" t="s">
        <v>1354</v>
      </c>
      <c r="F541" s="62" t="s">
        <v>1358</v>
      </c>
      <c r="G541" s="63">
        <v>1913</v>
      </c>
      <c r="H541" s="64">
        <v>0</v>
      </c>
      <c r="I541" s="57" t="s">
        <v>74</v>
      </c>
      <c r="J541" s="65">
        <v>39487</v>
      </c>
      <c r="K541" s="17"/>
    </row>
    <row r="542" spans="1:153" s="14" customFormat="1" ht="25.5" x14ac:dyDescent="0.2">
      <c r="A542" s="61" t="s">
        <v>1353</v>
      </c>
      <c r="B542" s="17"/>
      <c r="C542" s="59">
        <v>523</v>
      </c>
      <c r="D542" s="62" t="s">
        <v>85</v>
      </c>
      <c r="E542" s="62" t="s">
        <v>1359</v>
      </c>
      <c r="F542" s="62" t="s">
        <v>1360</v>
      </c>
      <c r="G542" s="63">
        <v>1919</v>
      </c>
      <c r="H542" s="64">
        <v>5</v>
      </c>
      <c r="I542" s="57" t="s">
        <v>184</v>
      </c>
      <c r="J542" s="65">
        <v>39327</v>
      </c>
      <c r="K542" s="17"/>
    </row>
    <row r="543" spans="1:153" s="14" customFormat="1" ht="25.5" x14ac:dyDescent="0.2">
      <c r="A543" s="61" t="s">
        <v>1353</v>
      </c>
      <c r="B543" s="17"/>
      <c r="C543" s="59">
        <v>524</v>
      </c>
      <c r="D543" s="84" t="s">
        <v>85</v>
      </c>
      <c r="E543" s="62" t="s">
        <v>1361</v>
      </c>
      <c r="F543" s="62" t="s">
        <v>1362</v>
      </c>
      <c r="G543" s="63">
        <v>1921</v>
      </c>
      <c r="H543" s="64">
        <v>0</v>
      </c>
      <c r="I543" s="57" t="s">
        <v>84</v>
      </c>
      <c r="J543" s="65">
        <v>42430</v>
      </c>
      <c r="K543" s="17"/>
    </row>
    <row r="544" spans="1:153" s="14" customFormat="1" ht="25.5" x14ac:dyDescent="0.2">
      <c r="A544" s="61" t="s">
        <v>297</v>
      </c>
      <c r="B544" s="17"/>
      <c r="C544" s="59">
        <v>525</v>
      </c>
      <c r="D544" s="62" t="s">
        <v>85</v>
      </c>
      <c r="E544" s="62" t="s">
        <v>1363</v>
      </c>
      <c r="F544" s="62" t="s">
        <v>1364</v>
      </c>
      <c r="G544" s="63">
        <v>1928</v>
      </c>
      <c r="H544" s="64">
        <v>0</v>
      </c>
      <c r="I544" s="57" t="s">
        <v>141</v>
      </c>
      <c r="J544" s="65">
        <v>41121</v>
      </c>
      <c r="K544" s="17"/>
    </row>
    <row r="545" spans="1:153" s="76" customFormat="1" ht="25.5" x14ac:dyDescent="0.2">
      <c r="A545" s="61" t="s">
        <v>297</v>
      </c>
      <c r="B545" s="17"/>
      <c r="C545" s="59">
        <v>526</v>
      </c>
      <c r="D545" s="84" t="s">
        <v>85</v>
      </c>
      <c r="E545" s="62" t="s">
        <v>1363</v>
      </c>
      <c r="F545" s="62" t="s">
        <v>1365</v>
      </c>
      <c r="G545" s="63">
        <v>1928</v>
      </c>
      <c r="H545" s="64">
        <v>0</v>
      </c>
      <c r="I545" s="57" t="s">
        <v>683</v>
      </c>
      <c r="J545" s="65">
        <v>42894</v>
      </c>
      <c r="K545" s="17"/>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c r="DK545" s="14"/>
      <c r="DL545" s="14"/>
      <c r="DM545" s="14"/>
      <c r="DN545" s="14"/>
      <c r="DO545" s="14"/>
      <c r="DP545" s="14"/>
      <c r="DQ545" s="14"/>
      <c r="DR545" s="14"/>
      <c r="DS545" s="14"/>
      <c r="DT545" s="14"/>
      <c r="DU545" s="14"/>
      <c r="DV545" s="14"/>
      <c r="DW545" s="14"/>
      <c r="DX545" s="14"/>
      <c r="DY545" s="14"/>
      <c r="DZ545" s="14"/>
      <c r="EA545" s="14"/>
      <c r="EB545" s="14"/>
      <c r="EC545" s="14"/>
      <c r="ED545" s="14"/>
      <c r="EE545" s="14"/>
      <c r="EF545" s="14"/>
      <c r="EG545" s="14"/>
      <c r="EH545" s="14"/>
      <c r="EI545" s="14"/>
      <c r="EJ545" s="14"/>
      <c r="EK545" s="14"/>
      <c r="EL545" s="14"/>
      <c r="EM545" s="14"/>
      <c r="EN545" s="14"/>
      <c r="EO545" s="14"/>
      <c r="EP545" s="14"/>
      <c r="EQ545" s="14"/>
      <c r="ER545" s="14"/>
      <c r="ES545" s="14"/>
      <c r="ET545" s="14"/>
      <c r="EU545" s="14"/>
      <c r="EV545" s="14"/>
      <c r="EW545" s="14"/>
    </row>
    <row r="546" spans="1:153" s="76" customFormat="1" ht="25.5" x14ac:dyDescent="0.2">
      <c r="A546" s="61" t="s">
        <v>297</v>
      </c>
      <c r="B546" s="17"/>
      <c r="C546" s="59">
        <v>527</v>
      </c>
      <c r="D546" s="62" t="s">
        <v>85</v>
      </c>
      <c r="E546" s="62" t="s">
        <v>1366</v>
      </c>
      <c r="F546" s="62" t="s">
        <v>1367</v>
      </c>
      <c r="G546" s="63">
        <v>1930</v>
      </c>
      <c r="H546" s="64">
        <v>0</v>
      </c>
      <c r="I546" s="57" t="s">
        <v>808</v>
      </c>
      <c r="J546" s="65">
        <v>40669</v>
      </c>
      <c r="K546" s="17"/>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c r="DK546" s="14"/>
      <c r="DL546" s="14"/>
      <c r="DM546" s="14"/>
      <c r="DN546" s="14"/>
      <c r="DO546" s="14"/>
      <c r="DP546" s="14"/>
      <c r="DQ546" s="14"/>
      <c r="DR546" s="14"/>
      <c r="DS546" s="14"/>
      <c r="DT546" s="14"/>
      <c r="DU546" s="14"/>
      <c r="DV546" s="14"/>
      <c r="DW546" s="14"/>
      <c r="DX546" s="14"/>
      <c r="DY546" s="14"/>
      <c r="DZ546" s="14"/>
      <c r="EA546" s="14"/>
      <c r="EB546" s="14"/>
      <c r="EC546" s="14"/>
      <c r="ED546" s="14"/>
      <c r="EE546" s="14"/>
      <c r="EF546" s="14"/>
      <c r="EG546" s="14"/>
      <c r="EH546" s="14"/>
      <c r="EI546" s="14"/>
      <c r="EJ546" s="14"/>
      <c r="EK546" s="14"/>
      <c r="EL546" s="14"/>
      <c r="EM546" s="14"/>
      <c r="EN546" s="14"/>
      <c r="EO546" s="14"/>
      <c r="EP546" s="14"/>
      <c r="EQ546" s="14"/>
      <c r="ER546" s="14"/>
      <c r="ES546" s="14"/>
      <c r="ET546" s="14"/>
      <c r="EU546" s="14"/>
      <c r="EV546" s="14"/>
      <c r="EW546" s="14"/>
    </row>
    <row r="547" spans="1:153" s="76" customFormat="1" ht="25.5" x14ac:dyDescent="0.2">
      <c r="A547" s="61" t="s">
        <v>297</v>
      </c>
      <c r="B547" s="17"/>
      <c r="C547" s="59">
        <v>528</v>
      </c>
      <c r="D547" s="62" t="s">
        <v>85</v>
      </c>
      <c r="E547" s="62" t="s">
        <v>1366</v>
      </c>
      <c r="F547" s="62" t="s">
        <v>1367</v>
      </c>
      <c r="G547" s="63">
        <v>1945</v>
      </c>
      <c r="H547" s="64">
        <v>0</v>
      </c>
      <c r="I547" s="57" t="s">
        <v>1368</v>
      </c>
      <c r="J547" s="65">
        <v>40370</v>
      </c>
      <c r="K547" s="17"/>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c r="DK547" s="14"/>
      <c r="DL547" s="14"/>
      <c r="DM547" s="14"/>
      <c r="DN547" s="14"/>
      <c r="DO547" s="14"/>
      <c r="DP547" s="14"/>
      <c r="DQ547" s="14"/>
      <c r="DR547" s="14"/>
      <c r="DS547" s="14"/>
      <c r="DT547" s="14"/>
      <c r="DU547" s="14"/>
      <c r="DV547" s="14"/>
      <c r="DW547" s="14"/>
      <c r="DX547" s="14"/>
      <c r="DY547" s="14"/>
      <c r="DZ547" s="14"/>
      <c r="EA547" s="14"/>
      <c r="EB547" s="14"/>
      <c r="EC547" s="14"/>
      <c r="ED547" s="14"/>
      <c r="EE547" s="14"/>
      <c r="EF547" s="14"/>
      <c r="EG547" s="14"/>
      <c r="EH547" s="14"/>
      <c r="EI547" s="14"/>
      <c r="EJ547" s="14"/>
      <c r="EK547" s="14"/>
      <c r="EL547" s="14"/>
      <c r="EM547" s="14"/>
      <c r="EN547" s="14"/>
      <c r="EO547" s="14"/>
      <c r="EP547" s="14"/>
      <c r="EQ547" s="14"/>
      <c r="ER547" s="14"/>
      <c r="ES547" s="14"/>
      <c r="ET547" s="14"/>
      <c r="EU547" s="14"/>
      <c r="EV547" s="14"/>
      <c r="EW547" s="14"/>
    </row>
    <row r="548" spans="1:153" s="76" customFormat="1" ht="38.25" x14ac:dyDescent="0.2">
      <c r="A548" s="61" t="s">
        <v>1</v>
      </c>
      <c r="B548" s="17"/>
      <c r="C548" s="59">
        <v>529</v>
      </c>
      <c r="D548" s="62" t="s">
        <v>286</v>
      </c>
      <c r="E548" s="62" t="s">
        <v>1369</v>
      </c>
      <c r="F548" s="62" t="s">
        <v>1370</v>
      </c>
      <c r="G548" s="63">
        <v>1950</v>
      </c>
      <c r="H548" s="64">
        <v>50</v>
      </c>
      <c r="I548" s="57" t="s">
        <v>1371</v>
      </c>
      <c r="J548" s="65">
        <v>39114</v>
      </c>
      <c r="K548" s="17"/>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c r="DK548" s="14"/>
      <c r="DL548" s="14"/>
      <c r="DM548" s="14"/>
      <c r="DN548" s="14"/>
      <c r="DO548" s="14"/>
      <c r="DP548" s="14"/>
      <c r="DQ548" s="14"/>
      <c r="DR548" s="14"/>
      <c r="DS548" s="14"/>
      <c r="DT548" s="14"/>
      <c r="DU548" s="14"/>
      <c r="DV548" s="14"/>
      <c r="DW548" s="14"/>
      <c r="DX548" s="14"/>
      <c r="DY548" s="14"/>
      <c r="DZ548" s="14"/>
      <c r="EA548" s="14"/>
      <c r="EB548" s="14"/>
      <c r="EC548" s="14"/>
      <c r="ED548" s="14"/>
      <c r="EE548" s="14"/>
      <c r="EF548" s="14"/>
      <c r="EG548" s="14"/>
      <c r="EH548" s="14"/>
      <c r="EI548" s="14"/>
      <c r="EJ548" s="14"/>
      <c r="EK548" s="14"/>
      <c r="EL548" s="14"/>
      <c r="EM548" s="14"/>
      <c r="EN548" s="14"/>
      <c r="EO548" s="14"/>
      <c r="EP548" s="14"/>
      <c r="EQ548" s="14"/>
      <c r="ER548" s="14"/>
      <c r="ES548" s="14"/>
      <c r="ET548" s="14"/>
      <c r="EU548" s="14"/>
      <c r="EV548" s="14"/>
      <c r="EW548" s="14"/>
    </row>
    <row r="549" spans="1:153" s="14" customFormat="1" ht="25.5" x14ac:dyDescent="0.2">
      <c r="A549" s="61" t="s">
        <v>1</v>
      </c>
      <c r="B549" s="17"/>
      <c r="C549" s="59">
        <v>530</v>
      </c>
      <c r="D549" s="62" t="s">
        <v>116</v>
      </c>
      <c r="E549" s="62" t="s">
        <v>1372</v>
      </c>
      <c r="F549" s="62" t="s">
        <v>1373</v>
      </c>
      <c r="G549" s="63">
        <v>2000</v>
      </c>
      <c r="H549" s="64">
        <v>48</v>
      </c>
      <c r="I549" s="57" t="s">
        <v>1374</v>
      </c>
      <c r="J549" s="65">
        <v>41369</v>
      </c>
      <c r="K549" s="17"/>
    </row>
    <row r="550" spans="1:153" s="76" customFormat="1" ht="63.75" x14ac:dyDescent="0.2">
      <c r="A550" s="61" t="s">
        <v>1</v>
      </c>
      <c r="B550" s="77"/>
      <c r="C550" s="59">
        <v>531</v>
      </c>
      <c r="D550" s="62" t="s">
        <v>116</v>
      </c>
      <c r="E550" s="62" t="s">
        <v>1375</v>
      </c>
      <c r="F550" s="62" t="s">
        <v>1376</v>
      </c>
      <c r="G550" s="57" t="s">
        <v>1377</v>
      </c>
      <c r="H550" s="63">
        <v>120</v>
      </c>
      <c r="I550" s="57" t="s">
        <v>1378</v>
      </c>
      <c r="J550" s="65">
        <v>41837</v>
      </c>
      <c r="K550" s="77"/>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c r="DK550" s="14"/>
      <c r="DL550" s="14"/>
      <c r="DM550" s="14"/>
      <c r="DN550" s="14"/>
      <c r="DO550" s="14"/>
      <c r="DP550" s="14"/>
      <c r="DQ550" s="14"/>
      <c r="DR550" s="14"/>
      <c r="DS550" s="14"/>
      <c r="DT550" s="14"/>
      <c r="DU550" s="14"/>
      <c r="DV550" s="14"/>
      <c r="DW550" s="14"/>
      <c r="DX550" s="14"/>
      <c r="DY550" s="14"/>
      <c r="DZ550" s="14"/>
      <c r="EA550" s="14"/>
      <c r="EB550" s="14"/>
      <c r="EC550" s="14"/>
      <c r="ED550" s="14"/>
      <c r="EE550" s="14"/>
      <c r="EF550" s="14"/>
      <c r="EG550" s="14"/>
      <c r="EH550" s="14"/>
      <c r="EI550" s="14"/>
      <c r="EJ550" s="14"/>
      <c r="EK550" s="14"/>
      <c r="EL550" s="14"/>
      <c r="EM550" s="14"/>
      <c r="EN550" s="14"/>
      <c r="EO550" s="14"/>
      <c r="EP550" s="14"/>
      <c r="EQ550" s="14"/>
      <c r="ER550" s="14"/>
      <c r="ES550" s="14"/>
      <c r="ET550" s="14"/>
      <c r="EU550" s="14"/>
      <c r="EV550" s="14"/>
      <c r="EW550" s="14"/>
    </row>
    <row r="551" spans="1:153" s="14" customFormat="1" ht="38.25" x14ac:dyDescent="0.2">
      <c r="A551" s="57" t="s">
        <v>52</v>
      </c>
      <c r="B551" s="17"/>
      <c r="C551" s="59">
        <v>532</v>
      </c>
      <c r="D551" s="62" t="s">
        <v>0</v>
      </c>
      <c r="E551" s="62" t="s">
        <v>1379</v>
      </c>
      <c r="F551" s="62" t="s">
        <v>1380</v>
      </c>
      <c r="G551" s="63">
        <v>1947</v>
      </c>
      <c r="H551" s="64">
        <v>30</v>
      </c>
      <c r="I551" s="57" t="s">
        <v>156</v>
      </c>
      <c r="J551" s="65">
        <v>40319</v>
      </c>
      <c r="K551" s="17"/>
    </row>
    <row r="552" spans="1:153" s="14" customFormat="1" ht="38.25" x14ac:dyDescent="0.2">
      <c r="A552" s="61"/>
      <c r="B552" s="68"/>
      <c r="C552" s="59">
        <v>533</v>
      </c>
      <c r="D552" s="62" t="s">
        <v>158</v>
      </c>
      <c r="E552" s="62" t="s">
        <v>1381</v>
      </c>
      <c r="F552" s="62" t="s">
        <v>1382</v>
      </c>
      <c r="G552" s="57" t="s">
        <v>81</v>
      </c>
      <c r="H552" s="63">
        <v>75</v>
      </c>
      <c r="I552" s="57" t="s">
        <v>40</v>
      </c>
      <c r="J552" s="65">
        <v>41885</v>
      </c>
      <c r="K552" s="17"/>
    </row>
    <row r="553" spans="1:153" s="14" customFormat="1" ht="38.25" x14ac:dyDescent="0.2">
      <c r="A553" s="61"/>
      <c r="B553" s="68"/>
      <c r="C553" s="59">
        <v>534</v>
      </c>
      <c r="D553" s="84" t="s">
        <v>1383</v>
      </c>
      <c r="E553" s="62" t="s">
        <v>1384</v>
      </c>
      <c r="F553" s="62" t="s">
        <v>1385</v>
      </c>
      <c r="G553" s="57">
        <v>1982</v>
      </c>
      <c r="H553" s="63">
        <v>125</v>
      </c>
      <c r="I553" s="57" t="s">
        <v>40</v>
      </c>
      <c r="J553" s="65">
        <v>43255</v>
      </c>
      <c r="K553" s="17"/>
    </row>
    <row r="554" spans="1:153" s="14" customFormat="1" ht="38.25" x14ac:dyDescent="0.2">
      <c r="A554" s="61" t="s">
        <v>1</v>
      </c>
      <c r="B554" s="17"/>
      <c r="C554" s="59">
        <v>535</v>
      </c>
      <c r="D554" s="62" t="s">
        <v>85</v>
      </c>
      <c r="E554" s="62" t="s">
        <v>1386</v>
      </c>
      <c r="F554" s="62" t="s">
        <v>1387</v>
      </c>
      <c r="G554" s="57">
        <v>1877</v>
      </c>
      <c r="H554" s="63">
        <v>0</v>
      </c>
      <c r="I554" s="57" t="s">
        <v>141</v>
      </c>
      <c r="J554" s="65">
        <v>41121</v>
      </c>
      <c r="K554" s="17"/>
    </row>
    <row r="555" spans="1:153" s="14" customFormat="1" ht="12.75" x14ac:dyDescent="0.2">
      <c r="A555" s="61"/>
      <c r="B555" s="17"/>
      <c r="C555" s="59">
        <v>536</v>
      </c>
      <c r="D555" s="62" t="s">
        <v>85</v>
      </c>
      <c r="E555" s="85" t="s">
        <v>214</v>
      </c>
      <c r="F555" s="62" t="s">
        <v>1388</v>
      </c>
      <c r="G555" s="63">
        <v>1880</v>
      </c>
      <c r="H555" s="64">
        <v>15</v>
      </c>
      <c r="I555" s="57" t="s">
        <v>156</v>
      </c>
      <c r="J555" s="65">
        <v>39382</v>
      </c>
      <c r="K555" s="17"/>
    </row>
    <row r="556" spans="1:153" s="14" customFormat="1" ht="12.75" x14ac:dyDescent="0.2">
      <c r="A556" s="61"/>
      <c r="B556" s="17"/>
      <c r="C556" s="59">
        <v>537</v>
      </c>
      <c r="D556" s="62" t="s">
        <v>85</v>
      </c>
      <c r="E556" s="62" t="s">
        <v>214</v>
      </c>
      <c r="F556" s="62" t="s">
        <v>1389</v>
      </c>
      <c r="G556" s="63">
        <v>1881</v>
      </c>
      <c r="H556" s="64">
        <v>0</v>
      </c>
      <c r="I556" s="57" t="s">
        <v>695</v>
      </c>
      <c r="J556" s="65">
        <v>41672</v>
      </c>
      <c r="K556" s="17"/>
    </row>
    <row r="557" spans="1:153" s="14" customFormat="1" ht="25.5" x14ac:dyDescent="0.2">
      <c r="A557" s="57" t="s">
        <v>52</v>
      </c>
      <c r="B557" s="17"/>
      <c r="C557" s="59">
        <v>538</v>
      </c>
      <c r="D557" s="62" t="s">
        <v>85</v>
      </c>
      <c r="E557" s="62" t="s">
        <v>214</v>
      </c>
      <c r="F557" s="62" t="s">
        <v>1390</v>
      </c>
      <c r="G557" s="63">
        <v>1882</v>
      </c>
      <c r="H557" s="64">
        <v>100</v>
      </c>
      <c r="I557" s="57" t="s">
        <v>472</v>
      </c>
      <c r="J557" s="65">
        <v>39213</v>
      </c>
      <c r="K557" s="17"/>
    </row>
    <row r="558" spans="1:153" s="14" customFormat="1" ht="12.75" x14ac:dyDescent="0.2">
      <c r="A558" s="57" t="s">
        <v>52</v>
      </c>
      <c r="B558" s="17"/>
      <c r="C558" s="59">
        <v>539</v>
      </c>
      <c r="D558" s="62" t="s">
        <v>85</v>
      </c>
      <c r="E558" s="62" t="s">
        <v>1391</v>
      </c>
      <c r="F558" s="62" t="s">
        <v>1392</v>
      </c>
      <c r="G558" s="57">
        <v>1893</v>
      </c>
      <c r="H558" s="64">
        <v>50</v>
      </c>
      <c r="I558" s="57" t="s">
        <v>172</v>
      </c>
      <c r="J558" s="65">
        <v>42190</v>
      </c>
      <c r="K558" s="17"/>
    </row>
    <row r="559" spans="1:153" s="14" customFormat="1" ht="25.5" x14ac:dyDescent="0.2">
      <c r="A559" s="57" t="s">
        <v>52</v>
      </c>
      <c r="B559" s="17"/>
      <c r="C559" s="59">
        <v>540</v>
      </c>
      <c r="D559" s="84" t="s">
        <v>85</v>
      </c>
      <c r="E559" s="62" t="s">
        <v>1393</v>
      </c>
      <c r="F559" s="62" t="s">
        <v>1394</v>
      </c>
      <c r="G559" s="57">
        <v>1888</v>
      </c>
      <c r="H559" s="64">
        <v>0</v>
      </c>
      <c r="I559" s="57" t="s">
        <v>84</v>
      </c>
      <c r="J559" s="65">
        <v>42430</v>
      </c>
      <c r="K559" s="17"/>
    </row>
    <row r="560" spans="1:153" s="76" customFormat="1" ht="12.75" x14ac:dyDescent="0.2">
      <c r="A560" s="61" t="s">
        <v>1</v>
      </c>
      <c r="B560" s="17"/>
      <c r="C560" s="59">
        <v>541</v>
      </c>
      <c r="D560" s="62" t="s">
        <v>85</v>
      </c>
      <c r="E560" s="85" t="s">
        <v>1395</v>
      </c>
      <c r="F560" s="85" t="s">
        <v>1396</v>
      </c>
      <c r="G560" s="63" t="s">
        <v>1397</v>
      </c>
      <c r="H560" s="64">
        <v>0</v>
      </c>
      <c r="I560" s="57" t="s">
        <v>151</v>
      </c>
      <c r="J560" s="65">
        <v>39727</v>
      </c>
      <c r="K560" s="17"/>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c r="DK560" s="14"/>
      <c r="DL560" s="14"/>
      <c r="DM560" s="14"/>
      <c r="DN560" s="14"/>
      <c r="DO560" s="14"/>
      <c r="DP560" s="14"/>
      <c r="DQ560" s="14"/>
      <c r="DR560" s="14"/>
      <c r="DS560" s="14"/>
      <c r="DT560" s="14"/>
      <c r="DU560" s="14"/>
      <c r="DV560" s="14"/>
      <c r="DW560" s="14"/>
      <c r="DX560" s="14"/>
      <c r="DY560" s="14"/>
      <c r="DZ560" s="14"/>
      <c r="EA560" s="14"/>
      <c r="EB560" s="14"/>
      <c r="EC560" s="14"/>
      <c r="ED560" s="14"/>
      <c r="EE560" s="14"/>
      <c r="EF560" s="14"/>
      <c r="EG560" s="14"/>
      <c r="EH560" s="14"/>
      <c r="EI560" s="14"/>
      <c r="EJ560" s="14"/>
      <c r="EK560" s="14"/>
      <c r="EL560" s="14"/>
      <c r="EM560" s="14"/>
      <c r="EN560" s="14"/>
      <c r="EO560" s="14"/>
      <c r="EP560" s="14"/>
      <c r="EQ560" s="14"/>
      <c r="ER560" s="14"/>
      <c r="ES560" s="14"/>
      <c r="ET560" s="14"/>
      <c r="EU560" s="14"/>
      <c r="EV560" s="14"/>
      <c r="EW560" s="14"/>
    </row>
    <row r="561" spans="1:153" s="14" customFormat="1" ht="38.25" x14ac:dyDescent="0.2">
      <c r="A561" s="61"/>
      <c r="B561" s="17"/>
      <c r="C561" s="59">
        <v>542</v>
      </c>
      <c r="D561" s="62" t="s">
        <v>85</v>
      </c>
      <c r="E561" s="62" t="s">
        <v>1398</v>
      </c>
      <c r="F561" s="62" t="s">
        <v>1399</v>
      </c>
      <c r="G561" s="63">
        <v>1896</v>
      </c>
      <c r="H561" s="64">
        <v>35</v>
      </c>
      <c r="I561" s="57" t="s">
        <v>156</v>
      </c>
      <c r="J561" s="65">
        <v>40319</v>
      </c>
      <c r="K561" s="17"/>
    </row>
    <row r="562" spans="1:153" s="76" customFormat="1" ht="25.5" x14ac:dyDescent="0.2">
      <c r="A562" s="61"/>
      <c r="B562" s="77"/>
      <c r="C562" s="59">
        <v>543</v>
      </c>
      <c r="D562" s="62" t="s">
        <v>63</v>
      </c>
      <c r="E562" s="62" t="s">
        <v>1400</v>
      </c>
      <c r="F562" s="62" t="s">
        <v>1401</v>
      </c>
      <c r="G562" s="63">
        <v>1958</v>
      </c>
      <c r="H562" s="64">
        <v>0</v>
      </c>
      <c r="I562" s="57" t="s">
        <v>1402</v>
      </c>
      <c r="J562" s="65">
        <v>41432</v>
      </c>
      <c r="K562" s="77"/>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c r="DK562" s="14"/>
      <c r="DL562" s="14"/>
      <c r="DM562" s="14"/>
      <c r="DN562" s="14"/>
      <c r="DO562" s="14"/>
      <c r="DP562" s="14"/>
      <c r="DQ562" s="14"/>
      <c r="DR562" s="14"/>
      <c r="DS562" s="14"/>
      <c r="DT562" s="14"/>
      <c r="DU562" s="14"/>
      <c r="DV562" s="14"/>
      <c r="DW562" s="14"/>
      <c r="DX562" s="14"/>
      <c r="DY562" s="14"/>
      <c r="DZ562" s="14"/>
      <c r="EA562" s="14"/>
      <c r="EB562" s="14"/>
      <c r="EC562" s="14"/>
      <c r="ED562" s="14"/>
      <c r="EE562" s="14"/>
      <c r="EF562" s="14"/>
      <c r="EG562" s="14"/>
      <c r="EH562" s="14"/>
      <c r="EI562" s="14"/>
      <c r="EJ562" s="14"/>
      <c r="EK562" s="14"/>
      <c r="EL562" s="14"/>
      <c r="EM562" s="14"/>
      <c r="EN562" s="14"/>
      <c r="EO562" s="14"/>
      <c r="EP562" s="14"/>
      <c r="EQ562" s="14"/>
      <c r="ER562" s="14"/>
      <c r="ES562" s="14"/>
      <c r="ET562" s="14"/>
      <c r="EU562" s="14"/>
      <c r="EV562" s="14"/>
      <c r="EW562" s="14"/>
    </row>
    <row r="563" spans="1:153" s="76" customFormat="1" ht="51" x14ac:dyDescent="0.2">
      <c r="A563" s="61" t="s">
        <v>1</v>
      </c>
      <c r="B563" s="17"/>
      <c r="C563" s="59">
        <v>544</v>
      </c>
      <c r="D563" s="62" t="s">
        <v>63</v>
      </c>
      <c r="E563" s="62" t="s">
        <v>1403</v>
      </c>
      <c r="F563" s="62" t="s">
        <v>1404</v>
      </c>
      <c r="G563" s="63">
        <v>2015</v>
      </c>
      <c r="H563" s="64">
        <v>0</v>
      </c>
      <c r="I563" s="57" t="s">
        <v>1405</v>
      </c>
      <c r="J563" s="65">
        <v>42355</v>
      </c>
      <c r="K563" s="17"/>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c r="DK563" s="14"/>
      <c r="DL563" s="14"/>
      <c r="DM563" s="14"/>
      <c r="DN563" s="14"/>
      <c r="DO563" s="14"/>
      <c r="DP563" s="14"/>
      <c r="DQ563" s="14"/>
      <c r="DR563" s="14"/>
      <c r="DS563" s="14"/>
      <c r="DT563" s="14"/>
      <c r="DU563" s="14"/>
      <c r="DV563" s="14"/>
      <c r="DW563" s="14"/>
      <c r="DX563" s="14"/>
      <c r="DY563" s="14"/>
      <c r="DZ563" s="14"/>
      <c r="EA563" s="14"/>
      <c r="EB563" s="14"/>
      <c r="EC563" s="14"/>
      <c r="ED563" s="14"/>
      <c r="EE563" s="14"/>
      <c r="EF563" s="14"/>
      <c r="EG563" s="14"/>
      <c r="EH563" s="14"/>
      <c r="EI563" s="14"/>
      <c r="EJ563" s="14"/>
      <c r="EK563" s="14"/>
      <c r="EL563" s="14"/>
      <c r="EM563" s="14"/>
      <c r="EN563" s="14"/>
      <c r="EO563" s="14"/>
      <c r="EP563" s="14"/>
      <c r="EQ563" s="14"/>
      <c r="ER563" s="14"/>
      <c r="ES563" s="14"/>
      <c r="ET563" s="14"/>
      <c r="EU563" s="14"/>
      <c r="EV563" s="14"/>
      <c r="EW563" s="14"/>
    </row>
    <row r="564" spans="1:153" s="14" customFormat="1" ht="25.5" x14ac:dyDescent="0.2">
      <c r="A564" s="61"/>
      <c r="B564" s="17"/>
      <c r="C564" s="59">
        <v>545</v>
      </c>
      <c r="D564" s="84" t="s">
        <v>63</v>
      </c>
      <c r="E564" s="62" t="s">
        <v>328</v>
      </c>
      <c r="F564" s="119" t="s">
        <v>1406</v>
      </c>
      <c r="G564" s="63">
        <v>1912</v>
      </c>
      <c r="H564" s="64">
        <v>0</v>
      </c>
      <c r="I564" s="57" t="s">
        <v>84</v>
      </c>
      <c r="J564" s="65">
        <v>42430</v>
      </c>
      <c r="K564" s="77"/>
    </row>
    <row r="565" spans="1:153" s="14" customFormat="1" ht="25.5" x14ac:dyDescent="0.2">
      <c r="A565" s="61" t="s">
        <v>550</v>
      </c>
      <c r="B565" s="17"/>
      <c r="C565" s="59">
        <v>546</v>
      </c>
      <c r="D565" s="62" t="s">
        <v>85</v>
      </c>
      <c r="E565" s="62" t="s">
        <v>1407</v>
      </c>
      <c r="F565" s="62" t="s">
        <v>1408</v>
      </c>
      <c r="G565" s="63">
        <v>1927</v>
      </c>
      <c r="H565" s="64">
        <v>20</v>
      </c>
      <c r="I565" s="102" t="s">
        <v>897</v>
      </c>
      <c r="J565" s="103">
        <v>38777</v>
      </c>
      <c r="K565" s="17"/>
    </row>
    <row r="566" spans="1:153" s="76" customFormat="1" ht="25.5" x14ac:dyDescent="0.2">
      <c r="A566" s="61"/>
      <c r="B566" s="17"/>
      <c r="C566" s="59">
        <v>547</v>
      </c>
      <c r="D566" s="62" t="s">
        <v>116</v>
      </c>
      <c r="E566" s="62" t="s">
        <v>1409</v>
      </c>
      <c r="F566" s="62" t="s">
        <v>1410</v>
      </c>
      <c r="G566" s="63" t="s">
        <v>77</v>
      </c>
      <c r="H566" s="64">
        <v>15</v>
      </c>
      <c r="I566" s="86" t="s">
        <v>52</v>
      </c>
      <c r="J566" s="65">
        <v>39965</v>
      </c>
      <c r="K566" s="17"/>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c r="DK566" s="14"/>
      <c r="DL566" s="14"/>
      <c r="DM566" s="14"/>
      <c r="DN566" s="14"/>
      <c r="DO566" s="14"/>
      <c r="DP566" s="14"/>
      <c r="DQ566" s="14"/>
      <c r="DR566" s="14"/>
      <c r="DS566" s="14"/>
      <c r="DT566" s="14"/>
      <c r="DU566" s="14"/>
      <c r="DV566" s="14"/>
      <c r="DW566" s="14"/>
      <c r="DX566" s="14"/>
      <c r="DY566" s="14"/>
      <c r="DZ566" s="14"/>
      <c r="EA566" s="14"/>
      <c r="EB566" s="14"/>
      <c r="EC566" s="14"/>
      <c r="ED566" s="14"/>
      <c r="EE566" s="14"/>
      <c r="EF566" s="14"/>
      <c r="EG566" s="14"/>
      <c r="EH566" s="14"/>
      <c r="EI566" s="14"/>
      <c r="EJ566" s="14"/>
      <c r="EK566" s="14"/>
      <c r="EL566" s="14"/>
      <c r="EM566" s="14"/>
      <c r="EN566" s="14"/>
      <c r="EO566" s="14"/>
      <c r="EP566" s="14"/>
      <c r="EQ566" s="14"/>
      <c r="ER566" s="14"/>
      <c r="ES566" s="14"/>
      <c r="ET566" s="14"/>
      <c r="EU566" s="14"/>
      <c r="EV566" s="14"/>
      <c r="EW566" s="14"/>
    </row>
    <row r="567" spans="1:153" s="76" customFormat="1" ht="25.5" x14ac:dyDescent="0.2">
      <c r="A567" s="57" t="s">
        <v>52</v>
      </c>
      <c r="B567" s="17"/>
      <c r="C567" s="59">
        <v>548</v>
      </c>
      <c r="D567" s="62" t="s">
        <v>0</v>
      </c>
      <c r="E567" s="62" t="s">
        <v>1411</v>
      </c>
      <c r="F567" s="62" t="s">
        <v>1412</v>
      </c>
      <c r="G567" s="63">
        <v>1947</v>
      </c>
      <c r="H567" s="64">
        <v>20</v>
      </c>
      <c r="I567" s="57" t="s">
        <v>181</v>
      </c>
      <c r="J567" s="65">
        <v>39575</v>
      </c>
      <c r="K567" s="17"/>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c r="DK567" s="14"/>
      <c r="DL567" s="14"/>
      <c r="DM567" s="14"/>
      <c r="DN567" s="14"/>
      <c r="DO567" s="14"/>
      <c r="DP567" s="14"/>
      <c r="DQ567" s="14"/>
      <c r="DR567" s="14"/>
      <c r="DS567" s="14"/>
      <c r="DT567" s="14"/>
      <c r="DU567" s="14"/>
      <c r="DV567" s="14"/>
      <c r="DW567" s="14"/>
      <c r="DX567" s="14"/>
      <c r="DY567" s="14"/>
      <c r="DZ567" s="14"/>
      <c r="EA567" s="14"/>
      <c r="EB567" s="14"/>
      <c r="EC567" s="14"/>
      <c r="ED567" s="14"/>
      <c r="EE567" s="14"/>
      <c r="EF567" s="14"/>
      <c r="EG567" s="14"/>
      <c r="EH567" s="14"/>
      <c r="EI567" s="14"/>
      <c r="EJ567" s="14"/>
      <c r="EK567" s="14"/>
      <c r="EL567" s="14"/>
      <c r="EM567" s="14"/>
      <c r="EN567" s="14"/>
      <c r="EO567" s="14"/>
      <c r="EP567" s="14"/>
      <c r="EQ567" s="14"/>
      <c r="ER567" s="14"/>
      <c r="ES567" s="14"/>
      <c r="ET567" s="14"/>
      <c r="EU567" s="14"/>
      <c r="EV567" s="14"/>
      <c r="EW567" s="14"/>
    </row>
    <row r="568" spans="1:153" s="14" customFormat="1" ht="12.75" x14ac:dyDescent="0.2">
      <c r="A568" s="107" t="s">
        <v>52</v>
      </c>
      <c r="B568" s="94"/>
      <c r="C568" s="59">
        <v>549</v>
      </c>
      <c r="D568" s="84" t="s">
        <v>37</v>
      </c>
      <c r="E568" s="62" t="s">
        <v>1413</v>
      </c>
      <c r="F568" s="62" t="s">
        <v>1414</v>
      </c>
      <c r="G568" s="63">
        <v>1933</v>
      </c>
      <c r="H568" s="57">
        <v>55</v>
      </c>
      <c r="I568" s="57" t="s">
        <v>232</v>
      </c>
      <c r="J568" s="65">
        <v>43141</v>
      </c>
      <c r="K568" s="17"/>
    </row>
    <row r="569" spans="1:153" s="14" customFormat="1" ht="25.5" x14ac:dyDescent="0.2">
      <c r="A569" s="61"/>
      <c r="B569" s="17"/>
      <c r="C569" s="59">
        <v>550</v>
      </c>
      <c r="D569" s="62" t="s">
        <v>116</v>
      </c>
      <c r="E569" s="62" t="s">
        <v>1415</v>
      </c>
      <c r="F569" s="62" t="s">
        <v>1416</v>
      </c>
      <c r="G569" s="63">
        <v>1895</v>
      </c>
      <c r="H569" s="64">
        <v>20</v>
      </c>
      <c r="I569" s="57" t="s">
        <v>1417</v>
      </c>
      <c r="J569" s="65">
        <v>41861</v>
      </c>
      <c r="K569" s="17"/>
    </row>
    <row r="570" spans="1:153" s="14" customFormat="1" ht="25.5" x14ac:dyDescent="0.2">
      <c r="A570" s="109"/>
      <c r="B570" s="126"/>
      <c r="C570" s="59">
        <v>551</v>
      </c>
      <c r="D570" s="110" t="s">
        <v>116</v>
      </c>
      <c r="E570" s="110" t="s">
        <v>1418</v>
      </c>
      <c r="F570" s="110" t="s">
        <v>1419</v>
      </c>
      <c r="G570" s="112">
        <v>1885</v>
      </c>
      <c r="H570" s="113" t="s">
        <v>284</v>
      </c>
      <c r="I570" s="60" t="s">
        <v>1420</v>
      </c>
      <c r="J570" s="114">
        <v>40299</v>
      </c>
      <c r="K570" s="126"/>
      <c r="L570" s="76"/>
      <c r="M570" s="76"/>
      <c r="N570" s="76"/>
      <c r="O570" s="76"/>
      <c r="P570" s="76"/>
      <c r="Q570" s="76"/>
      <c r="R570" s="76"/>
      <c r="S570" s="76"/>
      <c r="T570" s="76"/>
      <c r="U570" s="76"/>
      <c r="V570" s="76"/>
      <c r="W570" s="76"/>
      <c r="X570" s="76"/>
      <c r="Y570" s="76"/>
      <c r="Z570" s="76"/>
      <c r="AA570" s="76"/>
      <c r="AB570" s="76"/>
      <c r="AC570" s="76"/>
      <c r="AD570" s="76"/>
      <c r="AE570" s="76"/>
      <c r="AF570" s="76"/>
      <c r="AG570" s="76"/>
      <c r="AH570" s="76"/>
      <c r="AI570" s="76"/>
      <c r="AJ570" s="76"/>
      <c r="AK570" s="76"/>
      <c r="AL570" s="76"/>
      <c r="AM570" s="76"/>
      <c r="AN570" s="76"/>
      <c r="AO570" s="76"/>
      <c r="AP570" s="76"/>
      <c r="AQ570" s="76"/>
      <c r="AR570" s="76"/>
      <c r="AS570" s="76"/>
      <c r="AT570" s="76"/>
      <c r="AU570" s="76"/>
      <c r="AV570" s="76"/>
      <c r="AW570" s="76"/>
      <c r="AX570" s="76"/>
      <c r="AY570" s="76"/>
      <c r="AZ570" s="76"/>
      <c r="BA570" s="76"/>
      <c r="BB570" s="76"/>
      <c r="BC570" s="76"/>
      <c r="BD570" s="76"/>
      <c r="BE570" s="76"/>
      <c r="BF570" s="76"/>
      <c r="BG570" s="76"/>
      <c r="BH570" s="76"/>
      <c r="BI570" s="76"/>
      <c r="BJ570" s="76"/>
      <c r="BK570" s="76"/>
      <c r="BL570" s="76"/>
      <c r="BM570" s="76"/>
      <c r="BN570" s="76"/>
      <c r="BO570" s="76"/>
      <c r="BP570" s="76"/>
      <c r="BQ570" s="76"/>
      <c r="BR570" s="76"/>
      <c r="BS570" s="76"/>
      <c r="BT570" s="76"/>
      <c r="BU570" s="76"/>
      <c r="BV570" s="76"/>
      <c r="BW570" s="76"/>
      <c r="BX570" s="76"/>
      <c r="BY570" s="76"/>
      <c r="BZ570" s="76"/>
      <c r="CA570" s="76"/>
      <c r="CB570" s="76"/>
      <c r="CC570" s="76"/>
      <c r="CD570" s="76"/>
      <c r="CE570" s="76"/>
      <c r="CF570" s="76"/>
      <c r="CG570" s="76"/>
      <c r="CH570" s="76"/>
      <c r="CI570" s="76"/>
      <c r="CJ570" s="76"/>
      <c r="CK570" s="76"/>
      <c r="CL570" s="76"/>
      <c r="CM570" s="76"/>
      <c r="CN570" s="76"/>
      <c r="CO570" s="76"/>
      <c r="CP570" s="76"/>
      <c r="CQ570" s="76"/>
      <c r="CR570" s="76"/>
      <c r="CS570" s="76"/>
      <c r="CT570" s="76"/>
      <c r="CU570" s="76"/>
      <c r="CV570" s="76"/>
      <c r="CW570" s="76"/>
      <c r="CX570" s="76"/>
      <c r="CY570" s="76"/>
      <c r="CZ570" s="76"/>
      <c r="DA570" s="76"/>
      <c r="DB570" s="76"/>
      <c r="DC570" s="76"/>
      <c r="DD570" s="76"/>
      <c r="DE570" s="76"/>
      <c r="DF570" s="76"/>
      <c r="DG570" s="76"/>
      <c r="DH570" s="76"/>
      <c r="DI570" s="76"/>
      <c r="DJ570" s="76"/>
      <c r="DK570" s="76"/>
      <c r="DL570" s="76"/>
      <c r="DM570" s="76"/>
      <c r="DN570" s="76"/>
      <c r="DO570" s="76"/>
      <c r="DP570" s="76"/>
      <c r="DQ570" s="76"/>
      <c r="DR570" s="76"/>
      <c r="DS570" s="76"/>
      <c r="DT570" s="76"/>
      <c r="DU570" s="76"/>
      <c r="DV570" s="76"/>
      <c r="DW570" s="76"/>
      <c r="DX570" s="76"/>
      <c r="DY570" s="76"/>
      <c r="DZ570" s="76"/>
      <c r="EA570" s="76"/>
      <c r="EB570" s="76"/>
      <c r="EC570" s="76"/>
      <c r="ED570" s="76"/>
      <c r="EE570" s="76"/>
      <c r="EF570" s="76"/>
      <c r="EG570" s="76"/>
      <c r="EH570" s="76"/>
      <c r="EI570" s="76"/>
      <c r="EJ570" s="76"/>
      <c r="EK570" s="76"/>
      <c r="EL570" s="76"/>
      <c r="EM570" s="76"/>
      <c r="EN570" s="76"/>
      <c r="EO570" s="76"/>
      <c r="EP570" s="76"/>
      <c r="EQ570" s="76"/>
      <c r="ER570" s="76"/>
      <c r="ES570" s="76"/>
      <c r="ET570" s="76"/>
      <c r="EU570" s="76"/>
      <c r="EV570" s="76"/>
      <c r="EW570" s="76"/>
    </row>
    <row r="571" spans="1:153" s="14" customFormat="1" ht="38.25" x14ac:dyDescent="0.2">
      <c r="A571" s="61"/>
      <c r="B571" s="122"/>
      <c r="C571" s="59">
        <v>552</v>
      </c>
      <c r="D571" s="62" t="s">
        <v>116</v>
      </c>
      <c r="E571" s="62" t="s">
        <v>1421</v>
      </c>
      <c r="F571" s="62" t="s">
        <v>1422</v>
      </c>
      <c r="G571" s="64">
        <v>1874</v>
      </c>
      <c r="H571" s="64">
        <v>125</v>
      </c>
      <c r="I571" s="57" t="s">
        <v>122</v>
      </c>
      <c r="J571" s="65">
        <v>42288</v>
      </c>
      <c r="K571" s="77"/>
    </row>
    <row r="572" spans="1:153" s="14" customFormat="1" ht="25.5" x14ac:dyDescent="0.2">
      <c r="A572" s="61" t="s">
        <v>1</v>
      </c>
      <c r="B572" s="17"/>
      <c r="C572" s="59">
        <v>553</v>
      </c>
      <c r="D572" s="62" t="s">
        <v>116</v>
      </c>
      <c r="E572" s="62" t="s">
        <v>1423</v>
      </c>
      <c r="F572" s="62" t="s">
        <v>1424</v>
      </c>
      <c r="G572" s="63">
        <v>1893</v>
      </c>
      <c r="H572" s="64">
        <v>64</v>
      </c>
      <c r="I572" s="102" t="s">
        <v>1425</v>
      </c>
      <c r="J572" s="103">
        <v>38798</v>
      </c>
      <c r="K572" s="17"/>
    </row>
    <row r="573" spans="1:153" s="14" customFormat="1" ht="63.75" x14ac:dyDescent="0.2">
      <c r="A573" s="61" t="s">
        <v>1</v>
      </c>
      <c r="B573" s="17"/>
      <c r="C573" s="59">
        <v>554</v>
      </c>
      <c r="D573" s="84" t="s">
        <v>85</v>
      </c>
      <c r="E573" s="62" t="s">
        <v>1426</v>
      </c>
      <c r="F573" s="62" t="s">
        <v>1427</v>
      </c>
      <c r="G573" s="63">
        <v>1806</v>
      </c>
      <c r="H573" s="64">
        <v>0</v>
      </c>
      <c r="I573" s="57" t="s">
        <v>84</v>
      </c>
      <c r="J573" s="65">
        <v>42663</v>
      </c>
      <c r="K573" s="17"/>
    </row>
    <row r="574" spans="1:153" s="14" customFormat="1" ht="63.75" x14ac:dyDescent="0.2">
      <c r="A574" s="61" t="s">
        <v>1429</v>
      </c>
      <c r="B574" s="17"/>
      <c r="C574" s="59">
        <v>555</v>
      </c>
      <c r="D574" s="84" t="s">
        <v>85</v>
      </c>
      <c r="E574" s="62" t="s">
        <v>1430</v>
      </c>
      <c r="F574" s="62" t="s">
        <v>1431</v>
      </c>
      <c r="G574" s="63">
        <v>1832</v>
      </c>
      <c r="H574" s="64">
        <v>0</v>
      </c>
      <c r="I574" s="57" t="s">
        <v>1432</v>
      </c>
      <c r="J574" s="65">
        <v>42609</v>
      </c>
      <c r="K574" s="17"/>
    </row>
    <row r="575" spans="1:153" s="14" customFormat="1" ht="51" x14ac:dyDescent="0.2">
      <c r="A575" s="61" t="s">
        <v>1433</v>
      </c>
      <c r="B575" s="17"/>
      <c r="C575" s="59">
        <v>556</v>
      </c>
      <c r="D575" s="84" t="s">
        <v>48</v>
      </c>
      <c r="E575" s="62" t="s">
        <v>1434</v>
      </c>
      <c r="F575" s="62" t="s">
        <v>1435</v>
      </c>
      <c r="G575" s="63">
        <v>1951</v>
      </c>
      <c r="H575" s="64">
        <v>0</v>
      </c>
      <c r="I575" s="57" t="s">
        <v>84</v>
      </c>
      <c r="J575" s="65">
        <v>42584</v>
      </c>
      <c r="K575" s="17"/>
    </row>
    <row r="576" spans="1:153" s="14" customFormat="1" ht="38.25" x14ac:dyDescent="0.2">
      <c r="A576" s="61" t="s">
        <v>166</v>
      </c>
      <c r="B576" s="120"/>
      <c r="C576" s="59">
        <v>557</v>
      </c>
      <c r="D576" s="62" t="s">
        <v>85</v>
      </c>
      <c r="E576" s="62" t="s">
        <v>1436</v>
      </c>
      <c r="F576" s="85" t="s">
        <v>1437</v>
      </c>
      <c r="G576" s="63">
        <v>1920</v>
      </c>
      <c r="H576" s="64" t="s">
        <v>1438</v>
      </c>
      <c r="I576" s="57" t="s">
        <v>96</v>
      </c>
      <c r="J576" s="65">
        <v>42289</v>
      </c>
      <c r="K576" s="17"/>
    </row>
    <row r="577" spans="1:153" s="14" customFormat="1" ht="38.25" x14ac:dyDescent="0.2">
      <c r="A577" s="61" t="s">
        <v>166</v>
      </c>
      <c r="B577" s="17"/>
      <c r="C577" s="59">
        <v>558</v>
      </c>
      <c r="D577" s="62" t="s">
        <v>85</v>
      </c>
      <c r="E577" s="62" t="s">
        <v>1436</v>
      </c>
      <c r="F577" s="62" t="s">
        <v>1439</v>
      </c>
      <c r="G577" s="57">
        <v>1922</v>
      </c>
      <c r="H577" s="63">
        <v>0</v>
      </c>
      <c r="I577" s="57" t="s">
        <v>141</v>
      </c>
      <c r="J577" s="65">
        <v>41121</v>
      </c>
      <c r="K577" s="17"/>
    </row>
    <row r="578" spans="1:153" s="139" customFormat="1" ht="38.25" x14ac:dyDescent="0.2">
      <c r="A578" s="61" t="s">
        <v>166</v>
      </c>
      <c r="B578" s="17"/>
      <c r="C578" s="59">
        <v>559</v>
      </c>
      <c r="D578" s="62" t="s">
        <v>85</v>
      </c>
      <c r="E578" s="62" t="s">
        <v>1436</v>
      </c>
      <c r="F578" s="62" t="s">
        <v>1440</v>
      </c>
      <c r="G578" s="63">
        <v>1944</v>
      </c>
      <c r="H578" s="64">
        <v>0</v>
      </c>
      <c r="I578" s="57" t="s">
        <v>1092</v>
      </c>
      <c r="J578" s="87">
        <v>36526</v>
      </c>
      <c r="K578" s="17"/>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c r="DK578" s="14"/>
      <c r="DL578" s="14"/>
      <c r="DM578" s="14"/>
      <c r="DN578" s="14"/>
      <c r="DO578" s="14"/>
      <c r="DP578" s="14"/>
      <c r="DQ578" s="14"/>
      <c r="DR578" s="14"/>
      <c r="DS578" s="14"/>
      <c r="DT578" s="14"/>
      <c r="DU578" s="14"/>
      <c r="DV578" s="14"/>
      <c r="DW578" s="14"/>
      <c r="DX578" s="14"/>
      <c r="DY578" s="14"/>
      <c r="DZ578" s="14"/>
      <c r="EA578" s="14"/>
      <c r="EB578" s="14"/>
      <c r="EC578" s="14"/>
      <c r="ED578" s="14"/>
      <c r="EE578" s="14"/>
      <c r="EF578" s="14"/>
      <c r="EG578" s="14"/>
      <c r="EH578" s="14"/>
      <c r="EI578" s="14"/>
      <c r="EJ578" s="14"/>
      <c r="EK578" s="14"/>
      <c r="EL578" s="14"/>
      <c r="EM578" s="14"/>
      <c r="EN578" s="14"/>
      <c r="EO578" s="14"/>
      <c r="EP578" s="14"/>
      <c r="EQ578" s="14"/>
      <c r="ER578" s="14"/>
      <c r="ES578" s="14"/>
      <c r="ET578" s="14"/>
      <c r="EU578" s="14"/>
      <c r="EV578" s="14"/>
      <c r="EW578" s="14"/>
    </row>
    <row r="579" spans="1:153" s="14" customFormat="1" ht="38.25" x14ac:dyDescent="0.2">
      <c r="A579" s="61" t="s">
        <v>373</v>
      </c>
      <c r="B579" s="17"/>
      <c r="C579" s="59">
        <v>560</v>
      </c>
      <c r="D579" s="84" t="s">
        <v>374</v>
      </c>
      <c r="E579" s="62" t="s">
        <v>1441</v>
      </c>
      <c r="F579" s="62" t="s">
        <v>1442</v>
      </c>
      <c r="G579" s="63">
        <v>1888</v>
      </c>
      <c r="H579" s="64">
        <v>0</v>
      </c>
      <c r="I579" s="57" t="s">
        <v>377</v>
      </c>
      <c r="J579" s="87">
        <v>42979</v>
      </c>
      <c r="K579" s="17"/>
    </row>
    <row r="580" spans="1:153" s="14" customFormat="1" ht="38.25" x14ac:dyDescent="0.2">
      <c r="A580" s="57" t="s">
        <v>383</v>
      </c>
      <c r="B580" s="17"/>
      <c r="C580" s="59">
        <v>561</v>
      </c>
      <c r="D580" s="84" t="s">
        <v>374</v>
      </c>
      <c r="E580" s="62" t="s">
        <v>1443</v>
      </c>
      <c r="F580" s="62" t="s">
        <v>1442</v>
      </c>
      <c r="G580" s="63" t="s">
        <v>1444</v>
      </c>
      <c r="H580" s="64">
        <v>0</v>
      </c>
      <c r="I580" s="57" t="s">
        <v>377</v>
      </c>
      <c r="J580" s="87">
        <v>42979</v>
      </c>
      <c r="K580" s="17"/>
    </row>
    <row r="581" spans="1:153" s="14" customFormat="1" ht="25.5" x14ac:dyDescent="0.2">
      <c r="A581" s="61" t="s">
        <v>1445</v>
      </c>
      <c r="B581" s="17"/>
      <c r="C581" s="59">
        <v>562</v>
      </c>
      <c r="D581" s="84" t="s">
        <v>63</v>
      </c>
      <c r="E581" s="62" t="s">
        <v>1446</v>
      </c>
      <c r="F581" s="62" t="s">
        <v>1447</v>
      </c>
      <c r="G581" s="63" t="s">
        <v>81</v>
      </c>
      <c r="H581" s="64">
        <v>0</v>
      </c>
      <c r="I581" s="57" t="s">
        <v>377</v>
      </c>
      <c r="J581" s="87">
        <v>42979</v>
      </c>
      <c r="K581" s="17"/>
    </row>
    <row r="582" spans="1:153" s="104" customFormat="1" ht="25.5" x14ac:dyDescent="0.2">
      <c r="A582" s="57" t="s">
        <v>52</v>
      </c>
      <c r="B582" s="17"/>
      <c r="C582" s="59">
        <v>563</v>
      </c>
      <c r="D582" s="62" t="s">
        <v>63</v>
      </c>
      <c r="E582" s="62" t="s">
        <v>1448</v>
      </c>
      <c r="F582" s="62" t="s">
        <v>1449</v>
      </c>
      <c r="G582" s="57" t="s">
        <v>81</v>
      </c>
      <c r="H582" s="64">
        <v>0</v>
      </c>
      <c r="I582" s="57" t="s">
        <v>179</v>
      </c>
      <c r="J582" s="65">
        <v>39754</v>
      </c>
      <c r="K582" s="17"/>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c r="DK582" s="14"/>
      <c r="DL582" s="14"/>
      <c r="DM582" s="14"/>
      <c r="DN582" s="14"/>
      <c r="DO582" s="14"/>
      <c r="DP582" s="14"/>
      <c r="DQ582" s="14"/>
      <c r="DR582" s="14"/>
      <c r="DS582" s="14"/>
      <c r="DT582" s="14"/>
      <c r="DU582" s="14"/>
      <c r="DV582" s="14"/>
      <c r="DW582" s="14"/>
      <c r="DX582" s="14"/>
      <c r="DY582" s="14"/>
      <c r="DZ582" s="14"/>
      <c r="EA582" s="14"/>
      <c r="EB582" s="14"/>
      <c r="EC582" s="14"/>
      <c r="ED582" s="14"/>
      <c r="EE582" s="14"/>
      <c r="EF582" s="14"/>
      <c r="EG582" s="14"/>
      <c r="EH582" s="14"/>
      <c r="EI582" s="14"/>
      <c r="EJ582" s="14"/>
      <c r="EK582" s="14"/>
      <c r="EL582" s="14"/>
      <c r="EM582" s="14"/>
      <c r="EN582" s="14"/>
      <c r="EO582" s="14"/>
      <c r="EP582" s="14"/>
      <c r="EQ582" s="14"/>
      <c r="ER582" s="14"/>
      <c r="ES582" s="14"/>
      <c r="ET582" s="14"/>
      <c r="EU582" s="14"/>
      <c r="EV582" s="14"/>
      <c r="EW582" s="14"/>
    </row>
    <row r="583" spans="1:153" s="104" customFormat="1" ht="38.25" x14ac:dyDescent="0.2">
      <c r="A583" s="61" t="s">
        <v>438</v>
      </c>
      <c r="B583" s="17"/>
      <c r="C583" s="59">
        <v>564</v>
      </c>
      <c r="D583" s="84" t="s">
        <v>374</v>
      </c>
      <c r="E583" s="62" t="s">
        <v>1450</v>
      </c>
      <c r="F583" s="62" t="s">
        <v>1451</v>
      </c>
      <c r="G583" s="57">
        <v>1897</v>
      </c>
      <c r="H583" s="57">
        <v>0</v>
      </c>
      <c r="I583" s="57" t="s">
        <v>377</v>
      </c>
      <c r="J583" s="65">
        <v>42979</v>
      </c>
      <c r="K583" s="17"/>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c r="DK583" s="14"/>
      <c r="DL583" s="14"/>
      <c r="DM583" s="14"/>
      <c r="DN583" s="14"/>
      <c r="DO583" s="14"/>
      <c r="DP583" s="14"/>
      <c r="DQ583" s="14"/>
      <c r="DR583" s="14"/>
      <c r="DS583" s="14"/>
      <c r="DT583" s="14"/>
      <c r="DU583" s="14"/>
      <c r="DV583" s="14"/>
      <c r="DW583" s="14"/>
      <c r="DX583" s="14"/>
      <c r="DY583" s="14"/>
      <c r="DZ583" s="14"/>
      <c r="EA583" s="14"/>
      <c r="EB583" s="14"/>
      <c r="EC583" s="14"/>
      <c r="ED583" s="14"/>
      <c r="EE583" s="14"/>
      <c r="EF583" s="14"/>
      <c r="EG583" s="14"/>
      <c r="EH583" s="14"/>
      <c r="EI583" s="14"/>
      <c r="EJ583" s="14"/>
      <c r="EK583" s="14"/>
      <c r="EL583" s="14"/>
      <c r="EM583" s="14"/>
      <c r="EN583" s="14"/>
      <c r="EO583" s="14"/>
      <c r="EP583" s="14"/>
      <c r="EQ583" s="14"/>
      <c r="ER583" s="14"/>
      <c r="ES583" s="14"/>
      <c r="ET583" s="14"/>
      <c r="EU583" s="14"/>
      <c r="EV583" s="14"/>
      <c r="EW583" s="14"/>
    </row>
    <row r="584" spans="1:153" s="104" customFormat="1" ht="51" x14ac:dyDescent="0.2">
      <c r="A584" s="57"/>
      <c r="B584" s="17"/>
      <c r="C584" s="59">
        <v>565</v>
      </c>
      <c r="D584" s="84" t="s">
        <v>63</v>
      </c>
      <c r="E584" s="62" t="s">
        <v>1452</v>
      </c>
      <c r="F584" s="62" t="s">
        <v>1451</v>
      </c>
      <c r="G584" s="63">
        <v>1948</v>
      </c>
      <c r="H584" s="64">
        <v>0</v>
      </c>
      <c r="I584" s="57" t="s">
        <v>84</v>
      </c>
      <c r="J584" s="65">
        <v>42430</v>
      </c>
      <c r="K584" s="17"/>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c r="DK584" s="14"/>
      <c r="DL584" s="14"/>
      <c r="DM584" s="14"/>
      <c r="DN584" s="14"/>
      <c r="DO584" s="14"/>
      <c r="DP584" s="14"/>
      <c r="DQ584" s="14"/>
      <c r="DR584" s="14"/>
      <c r="DS584" s="14"/>
      <c r="DT584" s="14"/>
      <c r="DU584" s="14"/>
      <c r="DV584" s="14"/>
      <c r="DW584" s="14"/>
      <c r="DX584" s="14"/>
      <c r="DY584" s="14"/>
      <c r="DZ584" s="14"/>
      <c r="EA584" s="14"/>
      <c r="EB584" s="14"/>
      <c r="EC584" s="14"/>
      <c r="ED584" s="14"/>
      <c r="EE584" s="14"/>
      <c r="EF584" s="14"/>
      <c r="EG584" s="14"/>
      <c r="EH584" s="14"/>
      <c r="EI584" s="14"/>
      <c r="EJ584" s="14"/>
      <c r="EK584" s="14"/>
      <c r="EL584" s="14"/>
      <c r="EM584" s="14"/>
      <c r="EN584" s="14"/>
      <c r="EO584" s="14"/>
      <c r="EP584" s="14"/>
      <c r="EQ584" s="14"/>
      <c r="ER584" s="14"/>
      <c r="ES584" s="14"/>
      <c r="ET584" s="14"/>
      <c r="EU584" s="14"/>
      <c r="EV584" s="14"/>
      <c r="EW584" s="14"/>
    </row>
    <row r="585" spans="1:153" s="104" customFormat="1" ht="25.5" x14ac:dyDescent="0.2">
      <c r="A585" s="61"/>
      <c r="B585" s="17"/>
      <c r="C585" s="59">
        <v>566</v>
      </c>
      <c r="D585" s="62" t="s">
        <v>85</v>
      </c>
      <c r="E585" s="62" t="s">
        <v>1453</v>
      </c>
      <c r="F585" s="62" t="s">
        <v>1454</v>
      </c>
      <c r="G585" s="63">
        <v>1912</v>
      </c>
      <c r="H585" s="64">
        <v>0</v>
      </c>
      <c r="I585" s="57" t="s">
        <v>695</v>
      </c>
      <c r="J585" s="65">
        <v>41672</v>
      </c>
      <c r="K585" s="17"/>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c r="DK585" s="14"/>
      <c r="DL585" s="14"/>
      <c r="DM585" s="14"/>
      <c r="DN585" s="14"/>
      <c r="DO585" s="14"/>
      <c r="DP585" s="14"/>
      <c r="DQ585" s="14"/>
      <c r="DR585" s="14"/>
      <c r="DS585" s="14"/>
      <c r="DT585" s="14"/>
      <c r="DU585" s="14"/>
      <c r="DV585" s="14"/>
      <c r="DW585" s="14"/>
      <c r="DX585" s="14"/>
      <c r="DY585" s="14"/>
      <c r="DZ585" s="14"/>
      <c r="EA585" s="14"/>
      <c r="EB585" s="14"/>
      <c r="EC585" s="14"/>
      <c r="ED585" s="14"/>
      <c r="EE585" s="14"/>
      <c r="EF585" s="14"/>
      <c r="EG585" s="14"/>
      <c r="EH585" s="14"/>
      <c r="EI585" s="14"/>
      <c r="EJ585" s="14"/>
      <c r="EK585" s="14"/>
      <c r="EL585" s="14"/>
      <c r="EM585" s="14"/>
      <c r="EN585" s="14"/>
      <c r="EO585" s="14"/>
      <c r="EP585" s="14"/>
      <c r="EQ585" s="14"/>
      <c r="ER585" s="14"/>
      <c r="ES585" s="14"/>
      <c r="ET585" s="14"/>
      <c r="EU585" s="14"/>
      <c r="EV585" s="14"/>
      <c r="EW585" s="14"/>
    </row>
    <row r="586" spans="1:153" s="104" customFormat="1" ht="25.5" x14ac:dyDescent="0.2">
      <c r="A586" s="61" t="s">
        <v>1</v>
      </c>
      <c r="B586" s="17"/>
      <c r="C586" s="59">
        <v>567</v>
      </c>
      <c r="D586" s="62" t="s">
        <v>85</v>
      </c>
      <c r="E586" s="85" t="s">
        <v>1455</v>
      </c>
      <c r="F586" s="62" t="s">
        <v>1456</v>
      </c>
      <c r="G586" s="63">
        <v>1950</v>
      </c>
      <c r="H586" s="99">
        <v>0.11805555555555557</v>
      </c>
      <c r="I586" s="57" t="s">
        <v>1457</v>
      </c>
      <c r="J586" s="65">
        <v>39454</v>
      </c>
      <c r="K586" s="17"/>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c r="DK586" s="14"/>
      <c r="DL586" s="14"/>
      <c r="DM586" s="14"/>
      <c r="DN586" s="14"/>
      <c r="DO586" s="14"/>
      <c r="DP586" s="14"/>
      <c r="DQ586" s="14"/>
      <c r="DR586" s="14"/>
      <c r="DS586" s="14"/>
      <c r="DT586" s="14"/>
      <c r="DU586" s="14"/>
      <c r="DV586" s="14"/>
      <c r="DW586" s="14"/>
      <c r="DX586" s="14"/>
      <c r="DY586" s="14"/>
      <c r="DZ586" s="14"/>
      <c r="EA586" s="14"/>
      <c r="EB586" s="14"/>
      <c r="EC586" s="14"/>
      <c r="ED586" s="14"/>
      <c r="EE586" s="14"/>
      <c r="EF586" s="14"/>
      <c r="EG586" s="14"/>
      <c r="EH586" s="14"/>
      <c r="EI586" s="14"/>
      <c r="EJ586" s="14"/>
      <c r="EK586" s="14"/>
      <c r="EL586" s="14"/>
      <c r="EM586" s="14"/>
      <c r="EN586" s="14"/>
      <c r="EO586" s="14"/>
      <c r="EP586" s="14"/>
      <c r="EQ586" s="14"/>
      <c r="ER586" s="14"/>
      <c r="ES586" s="14"/>
      <c r="ET586" s="14"/>
      <c r="EU586" s="14"/>
      <c r="EV586" s="14"/>
      <c r="EW586" s="14"/>
    </row>
    <row r="587" spans="1:153" s="104" customFormat="1" ht="12.75" x14ac:dyDescent="0.2">
      <c r="A587" s="61"/>
      <c r="B587" s="17"/>
      <c r="C587" s="59">
        <v>568</v>
      </c>
      <c r="D587" s="62" t="s">
        <v>85</v>
      </c>
      <c r="E587" s="85" t="s">
        <v>1458</v>
      </c>
      <c r="F587" s="85" t="s">
        <v>1459</v>
      </c>
      <c r="G587" s="63">
        <v>1923</v>
      </c>
      <c r="H587" s="64">
        <v>20</v>
      </c>
      <c r="I587" s="102" t="s">
        <v>193</v>
      </c>
      <c r="J587" s="103">
        <v>38778</v>
      </c>
      <c r="K587" s="17"/>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c r="DK587" s="14"/>
      <c r="DL587" s="14"/>
      <c r="DM587" s="14"/>
      <c r="DN587" s="14"/>
      <c r="DO587" s="14"/>
      <c r="DP587" s="14"/>
      <c r="DQ587" s="14"/>
      <c r="DR587" s="14"/>
      <c r="DS587" s="14"/>
      <c r="DT587" s="14"/>
      <c r="DU587" s="14"/>
      <c r="DV587" s="14"/>
      <c r="DW587" s="14"/>
      <c r="DX587" s="14"/>
      <c r="DY587" s="14"/>
      <c r="DZ587" s="14"/>
      <c r="EA587" s="14"/>
      <c r="EB587" s="14"/>
      <c r="EC587" s="14"/>
      <c r="ED587" s="14"/>
      <c r="EE587" s="14"/>
      <c r="EF587" s="14"/>
      <c r="EG587" s="14"/>
      <c r="EH587" s="14"/>
      <c r="EI587" s="14"/>
      <c r="EJ587" s="14"/>
      <c r="EK587" s="14"/>
      <c r="EL587" s="14"/>
      <c r="EM587" s="14"/>
      <c r="EN587" s="14"/>
      <c r="EO587" s="14"/>
      <c r="EP587" s="14"/>
      <c r="EQ587" s="14"/>
      <c r="ER587" s="14"/>
      <c r="ES587" s="14"/>
      <c r="ET587" s="14"/>
      <c r="EU587" s="14"/>
      <c r="EV587" s="14"/>
      <c r="EW587" s="14"/>
    </row>
    <row r="588" spans="1:153" s="14" customFormat="1" ht="25.5" x14ac:dyDescent="0.2">
      <c r="A588" s="61"/>
      <c r="B588" s="17"/>
      <c r="C588" s="59">
        <v>569</v>
      </c>
      <c r="D588" s="62" t="s">
        <v>85</v>
      </c>
      <c r="E588" s="62" t="s">
        <v>1460</v>
      </c>
      <c r="F588" s="62" t="s">
        <v>1459</v>
      </c>
      <c r="G588" s="57" t="s">
        <v>81</v>
      </c>
      <c r="H588" s="64">
        <v>0</v>
      </c>
      <c r="I588" s="57" t="s">
        <v>1461</v>
      </c>
      <c r="J588" s="65">
        <v>39531</v>
      </c>
      <c r="K588" s="17"/>
    </row>
    <row r="589" spans="1:153" s="14" customFormat="1" ht="38.25" x14ac:dyDescent="0.2">
      <c r="A589" s="61" t="s">
        <v>1462</v>
      </c>
      <c r="B589" s="17"/>
      <c r="C589" s="59">
        <v>570</v>
      </c>
      <c r="D589" s="62" t="s">
        <v>85</v>
      </c>
      <c r="E589" s="62" t="s">
        <v>1463</v>
      </c>
      <c r="F589" s="85" t="s">
        <v>1464</v>
      </c>
      <c r="G589" s="63">
        <v>1933</v>
      </c>
      <c r="H589" s="64">
        <v>0</v>
      </c>
      <c r="I589" s="57" t="s">
        <v>179</v>
      </c>
      <c r="J589" s="65">
        <v>39754</v>
      </c>
      <c r="K589" s="17"/>
    </row>
    <row r="590" spans="1:153" s="14" customFormat="1" ht="38.25" x14ac:dyDescent="0.2">
      <c r="A590" s="61" t="s">
        <v>1462</v>
      </c>
      <c r="B590" s="17"/>
      <c r="C590" s="59">
        <v>571</v>
      </c>
      <c r="D590" s="62" t="s">
        <v>85</v>
      </c>
      <c r="E590" s="62" t="s">
        <v>1465</v>
      </c>
      <c r="F590" s="62" t="s">
        <v>1464</v>
      </c>
      <c r="G590" s="63">
        <v>1936</v>
      </c>
      <c r="H590" s="64">
        <v>0</v>
      </c>
      <c r="I590" s="57" t="s">
        <v>141</v>
      </c>
      <c r="J590" s="65">
        <v>41121</v>
      </c>
      <c r="K590" s="17"/>
    </row>
    <row r="591" spans="1:153" s="14" customFormat="1" ht="38.25" x14ac:dyDescent="0.2">
      <c r="A591" s="61" t="s">
        <v>1462</v>
      </c>
      <c r="B591" s="17"/>
      <c r="C591" s="59">
        <v>572</v>
      </c>
      <c r="D591" s="62" t="s">
        <v>85</v>
      </c>
      <c r="E591" s="62" t="s">
        <v>1463</v>
      </c>
      <c r="F591" s="62" t="s">
        <v>1464</v>
      </c>
      <c r="G591" s="63">
        <v>1946</v>
      </c>
      <c r="H591" s="64">
        <v>0</v>
      </c>
      <c r="I591" s="57" t="s">
        <v>74</v>
      </c>
      <c r="J591" s="65">
        <v>39487</v>
      </c>
      <c r="K591" s="17"/>
    </row>
    <row r="592" spans="1:153" s="14" customFormat="1" ht="25.5" x14ac:dyDescent="0.2">
      <c r="A592" s="61" t="s">
        <v>1462</v>
      </c>
      <c r="B592" s="13"/>
      <c r="C592" s="59">
        <v>573</v>
      </c>
      <c r="D592" s="62" t="s">
        <v>85</v>
      </c>
      <c r="E592" s="62" t="s">
        <v>1466</v>
      </c>
      <c r="F592" s="62" t="s">
        <v>1464</v>
      </c>
      <c r="G592" s="63">
        <v>1953</v>
      </c>
      <c r="H592" s="64">
        <v>0</v>
      </c>
      <c r="I592" s="57" t="s">
        <v>1467</v>
      </c>
      <c r="J592" s="87">
        <v>36526</v>
      </c>
      <c r="K592" s="13"/>
    </row>
    <row r="593" spans="1:153" s="14" customFormat="1" ht="25.5" x14ac:dyDescent="0.2">
      <c r="A593" s="61" t="s">
        <v>1468</v>
      </c>
      <c r="B593" s="17"/>
      <c r="C593" s="59">
        <v>574</v>
      </c>
      <c r="D593" s="62" t="s">
        <v>85</v>
      </c>
      <c r="E593" s="62" t="s">
        <v>1469</v>
      </c>
      <c r="F593" s="85" t="s">
        <v>1470</v>
      </c>
      <c r="G593" s="63">
        <v>1961</v>
      </c>
      <c r="H593" s="64" t="s">
        <v>88</v>
      </c>
      <c r="I593" s="57" t="s">
        <v>52</v>
      </c>
      <c r="J593" s="87">
        <v>36526</v>
      </c>
      <c r="K593" s="17"/>
    </row>
    <row r="594" spans="1:153" s="14" customFormat="1" ht="25.5" x14ac:dyDescent="0.2">
      <c r="A594" s="61" t="s">
        <v>1468</v>
      </c>
      <c r="B594" s="17"/>
      <c r="C594" s="59">
        <v>575</v>
      </c>
      <c r="D594" s="62" t="s">
        <v>85</v>
      </c>
      <c r="E594" s="62" t="s">
        <v>1471</v>
      </c>
      <c r="F594" s="62" t="s">
        <v>1470</v>
      </c>
      <c r="G594" s="63">
        <v>1974</v>
      </c>
      <c r="H594" s="64">
        <v>0</v>
      </c>
      <c r="I594" s="57" t="s">
        <v>856</v>
      </c>
      <c r="J594" s="87">
        <v>42148</v>
      </c>
      <c r="K594" s="17"/>
    </row>
    <row r="595" spans="1:153" s="14" customFormat="1" ht="25.5" x14ac:dyDescent="0.2">
      <c r="A595" s="61" t="s">
        <v>1468</v>
      </c>
      <c r="B595" s="17"/>
      <c r="C595" s="59">
        <v>576</v>
      </c>
      <c r="D595" s="62" t="s">
        <v>85</v>
      </c>
      <c r="E595" s="62" t="s">
        <v>1472</v>
      </c>
      <c r="F595" s="62" t="s">
        <v>1470</v>
      </c>
      <c r="G595" s="63">
        <v>1974</v>
      </c>
      <c r="H595" s="64">
        <v>0</v>
      </c>
      <c r="I595" s="57" t="s">
        <v>856</v>
      </c>
      <c r="J595" s="87">
        <v>42148</v>
      </c>
      <c r="K595" s="17"/>
    </row>
    <row r="596" spans="1:153" s="14" customFormat="1" ht="51" x14ac:dyDescent="0.2">
      <c r="A596" s="61" t="s">
        <v>1316</v>
      </c>
      <c r="B596" s="108"/>
      <c r="C596" s="59">
        <v>577</v>
      </c>
      <c r="D596" s="110" t="s">
        <v>116</v>
      </c>
      <c r="E596" s="110" t="s">
        <v>1473</v>
      </c>
      <c r="F596" s="110" t="s">
        <v>1474</v>
      </c>
      <c r="G596" s="112">
        <v>1988</v>
      </c>
      <c r="H596" s="113" t="s">
        <v>284</v>
      </c>
      <c r="I596" s="60" t="s">
        <v>1475</v>
      </c>
      <c r="J596" s="140">
        <v>36526</v>
      </c>
      <c r="K596" s="108"/>
      <c r="L596" s="76"/>
      <c r="M596" s="76"/>
      <c r="N596" s="76"/>
      <c r="O596" s="76"/>
      <c r="P596" s="76"/>
      <c r="Q596" s="76"/>
      <c r="R596" s="76"/>
      <c r="S596" s="76"/>
      <c r="T596" s="76"/>
      <c r="U596" s="76"/>
      <c r="V596" s="76"/>
      <c r="W596" s="76"/>
      <c r="X596" s="76"/>
      <c r="Y596" s="76"/>
      <c r="Z596" s="76"/>
      <c r="AA596" s="76"/>
      <c r="AB596" s="76"/>
      <c r="AC596" s="76"/>
      <c r="AD596" s="76"/>
      <c r="AE596" s="76"/>
      <c r="AF596" s="76"/>
      <c r="AG596" s="76"/>
      <c r="AH596" s="76"/>
      <c r="AI596" s="76"/>
      <c r="AJ596" s="76"/>
      <c r="AK596" s="76"/>
      <c r="AL596" s="76"/>
      <c r="AM596" s="76"/>
      <c r="AN596" s="76"/>
      <c r="AO596" s="76"/>
      <c r="AP596" s="76"/>
      <c r="AQ596" s="76"/>
      <c r="AR596" s="76"/>
      <c r="AS596" s="76"/>
      <c r="AT596" s="76"/>
      <c r="AU596" s="76"/>
      <c r="AV596" s="76"/>
      <c r="AW596" s="76"/>
      <c r="AX596" s="76"/>
      <c r="AY596" s="76"/>
      <c r="AZ596" s="76"/>
      <c r="BA596" s="76"/>
      <c r="BB596" s="76"/>
      <c r="BC596" s="76"/>
      <c r="BD596" s="76"/>
      <c r="BE596" s="76"/>
      <c r="BF596" s="76"/>
      <c r="BG596" s="76"/>
      <c r="BH596" s="76"/>
      <c r="BI596" s="76"/>
      <c r="BJ596" s="76"/>
      <c r="BK596" s="76"/>
      <c r="BL596" s="76"/>
      <c r="BM596" s="76"/>
      <c r="BN596" s="76"/>
      <c r="BO596" s="76"/>
      <c r="BP596" s="76"/>
      <c r="BQ596" s="76"/>
      <c r="BR596" s="76"/>
      <c r="BS596" s="76"/>
      <c r="BT596" s="76"/>
      <c r="BU596" s="76"/>
      <c r="BV596" s="76"/>
      <c r="BW596" s="76"/>
      <c r="BX596" s="76"/>
      <c r="BY596" s="76"/>
      <c r="BZ596" s="76"/>
      <c r="CA596" s="76"/>
      <c r="CB596" s="76"/>
      <c r="CC596" s="76"/>
      <c r="CD596" s="76"/>
      <c r="CE596" s="76"/>
      <c r="CF596" s="76"/>
      <c r="CG596" s="76"/>
      <c r="CH596" s="76"/>
      <c r="CI596" s="76"/>
      <c r="CJ596" s="76"/>
      <c r="CK596" s="76"/>
      <c r="CL596" s="76"/>
      <c r="CM596" s="76"/>
      <c r="CN596" s="76"/>
      <c r="CO596" s="76"/>
      <c r="CP596" s="76"/>
      <c r="CQ596" s="76"/>
      <c r="CR596" s="76"/>
      <c r="CS596" s="76"/>
      <c r="CT596" s="76"/>
      <c r="CU596" s="76"/>
      <c r="CV596" s="76"/>
      <c r="CW596" s="76"/>
      <c r="CX596" s="76"/>
      <c r="CY596" s="76"/>
      <c r="CZ596" s="76"/>
      <c r="DA596" s="76"/>
      <c r="DB596" s="76"/>
      <c r="DC596" s="76"/>
      <c r="DD596" s="76"/>
      <c r="DE596" s="76"/>
      <c r="DF596" s="76"/>
      <c r="DG596" s="76"/>
      <c r="DH596" s="76"/>
      <c r="DI596" s="76"/>
      <c r="DJ596" s="76"/>
      <c r="DK596" s="76"/>
      <c r="DL596" s="76"/>
      <c r="DM596" s="76"/>
      <c r="DN596" s="76"/>
      <c r="DO596" s="76"/>
      <c r="DP596" s="76"/>
      <c r="DQ596" s="76"/>
      <c r="DR596" s="76"/>
      <c r="DS596" s="76"/>
      <c r="DT596" s="76"/>
      <c r="DU596" s="76"/>
      <c r="DV596" s="76"/>
      <c r="DW596" s="76"/>
      <c r="DX596" s="76"/>
      <c r="DY596" s="76"/>
      <c r="DZ596" s="76"/>
      <c r="EA596" s="76"/>
      <c r="EB596" s="76"/>
      <c r="EC596" s="76"/>
      <c r="ED596" s="76"/>
      <c r="EE596" s="76"/>
      <c r="EF596" s="76"/>
      <c r="EG596" s="76"/>
      <c r="EH596" s="76"/>
      <c r="EI596" s="76"/>
      <c r="EJ596" s="76"/>
      <c r="EK596" s="76"/>
      <c r="EL596" s="76"/>
      <c r="EM596" s="76"/>
      <c r="EN596" s="76"/>
      <c r="EO596" s="76"/>
      <c r="EP596" s="76"/>
      <c r="EQ596" s="76"/>
      <c r="ER596" s="76"/>
      <c r="ES596" s="76"/>
      <c r="ET596" s="76"/>
      <c r="EU596" s="76"/>
      <c r="EV596" s="76"/>
      <c r="EW596" s="76"/>
    </row>
    <row r="597" spans="1:153" s="14" customFormat="1" ht="12.75" x14ac:dyDescent="0.2">
      <c r="A597" s="61"/>
      <c r="B597" s="17"/>
      <c r="C597" s="59">
        <v>578</v>
      </c>
      <c r="D597" s="62" t="s">
        <v>33</v>
      </c>
      <c r="E597" s="62" t="s">
        <v>1476</v>
      </c>
      <c r="F597" s="62" t="s">
        <v>1477</v>
      </c>
      <c r="G597" s="63">
        <v>1935</v>
      </c>
      <c r="H597" s="64">
        <f>135/150</f>
        <v>0.9</v>
      </c>
      <c r="I597" s="57" t="s">
        <v>172</v>
      </c>
      <c r="J597" s="65">
        <v>40389</v>
      </c>
      <c r="K597" s="17"/>
    </row>
    <row r="598" spans="1:153" s="14" customFormat="1" ht="12.75" x14ac:dyDescent="0.2">
      <c r="A598" s="61"/>
      <c r="B598" s="13"/>
      <c r="C598" s="59">
        <v>579</v>
      </c>
      <c r="D598" s="62" t="s">
        <v>0</v>
      </c>
      <c r="E598" s="62"/>
      <c r="F598" s="62" t="s">
        <v>1478</v>
      </c>
      <c r="G598" s="63">
        <v>1930</v>
      </c>
      <c r="H598" s="64">
        <f>50*0.9</f>
        <v>45</v>
      </c>
      <c r="I598" s="57" t="s">
        <v>365</v>
      </c>
      <c r="J598" s="65">
        <v>41929</v>
      </c>
      <c r="K598" s="13"/>
    </row>
    <row r="599" spans="1:153" s="14" customFormat="1" ht="12.75" x14ac:dyDescent="0.2">
      <c r="A599" s="61"/>
      <c r="B599" s="13"/>
      <c r="C599" s="59">
        <v>580</v>
      </c>
      <c r="D599" s="62" t="s">
        <v>0</v>
      </c>
      <c r="E599" s="62"/>
      <c r="F599" s="62" t="s">
        <v>1479</v>
      </c>
      <c r="G599" s="63">
        <v>1938</v>
      </c>
      <c r="H599" s="64">
        <f>100*0.9</f>
        <v>90</v>
      </c>
      <c r="I599" s="57" t="s">
        <v>365</v>
      </c>
      <c r="J599" s="65">
        <v>41929</v>
      </c>
      <c r="K599" s="13"/>
    </row>
    <row r="600" spans="1:153" s="14" customFormat="1" ht="12.75" x14ac:dyDescent="0.2">
      <c r="A600" s="61"/>
      <c r="B600" s="17"/>
      <c r="C600" s="59">
        <v>581</v>
      </c>
      <c r="D600" s="62" t="s">
        <v>33</v>
      </c>
      <c r="E600" s="62" t="s">
        <v>1480</v>
      </c>
      <c r="F600" s="62" t="s">
        <v>1481</v>
      </c>
      <c r="G600" s="63">
        <v>1926</v>
      </c>
      <c r="H600" s="64">
        <f>135/150</f>
        <v>0.9</v>
      </c>
      <c r="I600" s="57" t="s">
        <v>172</v>
      </c>
      <c r="J600" s="65">
        <v>40389</v>
      </c>
      <c r="K600" s="17"/>
    </row>
    <row r="601" spans="1:153" s="76" customFormat="1" ht="12.75" x14ac:dyDescent="0.2">
      <c r="A601" s="61"/>
      <c r="B601" s="17"/>
      <c r="C601" s="59">
        <v>582</v>
      </c>
      <c r="D601" s="84" t="s">
        <v>33</v>
      </c>
      <c r="E601" s="62" t="s">
        <v>1482</v>
      </c>
      <c r="F601" s="62" t="s">
        <v>1481</v>
      </c>
      <c r="G601" s="63">
        <v>1950</v>
      </c>
      <c r="H601" s="64">
        <v>0</v>
      </c>
      <c r="I601" s="57" t="s">
        <v>84</v>
      </c>
      <c r="J601" s="65">
        <v>42430</v>
      </c>
      <c r="K601" s="17"/>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c r="DK601" s="14"/>
      <c r="DL601" s="14"/>
      <c r="DM601" s="14"/>
      <c r="DN601" s="14"/>
      <c r="DO601" s="14"/>
      <c r="DP601" s="14"/>
      <c r="DQ601" s="14"/>
      <c r="DR601" s="14"/>
      <c r="DS601" s="14"/>
      <c r="DT601" s="14"/>
      <c r="DU601" s="14"/>
      <c r="DV601" s="14"/>
      <c r="DW601" s="14"/>
      <c r="DX601" s="14"/>
      <c r="DY601" s="14"/>
      <c r="DZ601" s="14"/>
      <c r="EA601" s="14"/>
      <c r="EB601" s="14"/>
      <c r="EC601" s="14"/>
      <c r="ED601" s="14"/>
      <c r="EE601" s="14"/>
      <c r="EF601" s="14"/>
      <c r="EG601" s="14"/>
      <c r="EH601" s="14"/>
      <c r="EI601" s="14"/>
      <c r="EJ601" s="14"/>
      <c r="EK601" s="14"/>
      <c r="EL601" s="14"/>
      <c r="EM601" s="14"/>
      <c r="EN601" s="14"/>
      <c r="EO601" s="14"/>
      <c r="EP601" s="14"/>
      <c r="EQ601" s="14"/>
      <c r="ER601" s="14"/>
      <c r="ES601" s="14"/>
      <c r="ET601" s="14"/>
      <c r="EU601" s="14"/>
      <c r="EV601" s="14"/>
      <c r="EW601" s="14"/>
    </row>
    <row r="602" spans="1:153" s="14" customFormat="1" ht="12.75" x14ac:dyDescent="0.2">
      <c r="A602" s="61"/>
      <c r="B602" s="17"/>
      <c r="C602" s="59">
        <v>583</v>
      </c>
      <c r="D602" s="62" t="s">
        <v>33</v>
      </c>
      <c r="E602" s="62" t="s">
        <v>1483</v>
      </c>
      <c r="F602" s="62" t="s">
        <v>1484</v>
      </c>
      <c r="G602" s="63">
        <v>1946</v>
      </c>
      <c r="H602" s="64">
        <f>135/150</f>
        <v>0.9</v>
      </c>
      <c r="I602" s="57" t="s">
        <v>172</v>
      </c>
      <c r="J602" s="65">
        <v>40389</v>
      </c>
      <c r="K602" s="17"/>
    </row>
    <row r="603" spans="1:153" s="14" customFormat="1" ht="12.75" x14ac:dyDescent="0.2">
      <c r="A603" s="61"/>
      <c r="B603" s="17"/>
      <c r="C603" s="59">
        <v>584</v>
      </c>
      <c r="D603" s="62" t="s">
        <v>33</v>
      </c>
      <c r="E603" s="62" t="s">
        <v>1485</v>
      </c>
      <c r="F603" s="62" t="s">
        <v>1486</v>
      </c>
      <c r="G603" s="63">
        <v>1930</v>
      </c>
      <c r="H603" s="64">
        <f>135/150</f>
        <v>0.9</v>
      </c>
      <c r="I603" s="57" t="s">
        <v>172</v>
      </c>
      <c r="J603" s="65">
        <v>40389</v>
      </c>
      <c r="K603" s="17"/>
    </row>
    <row r="604" spans="1:153" s="14" customFormat="1" ht="12.75" x14ac:dyDescent="0.2">
      <c r="A604" s="61"/>
      <c r="B604" s="17"/>
      <c r="C604" s="59">
        <v>585</v>
      </c>
      <c r="D604" s="84" t="s">
        <v>33</v>
      </c>
      <c r="E604" s="62" t="s">
        <v>1487</v>
      </c>
      <c r="F604" s="62" t="s">
        <v>1488</v>
      </c>
      <c r="G604" s="63">
        <v>1935</v>
      </c>
      <c r="H604" s="64">
        <v>0</v>
      </c>
      <c r="I604" s="57" t="s">
        <v>84</v>
      </c>
      <c r="J604" s="65">
        <v>42430</v>
      </c>
      <c r="K604" s="17"/>
    </row>
    <row r="605" spans="1:153" s="14" customFormat="1" ht="12.75" x14ac:dyDescent="0.2">
      <c r="A605" s="61"/>
      <c r="B605" s="17"/>
      <c r="C605" s="59">
        <v>586</v>
      </c>
      <c r="D605" s="62" t="s">
        <v>33</v>
      </c>
      <c r="E605" s="62" t="s">
        <v>1489</v>
      </c>
      <c r="F605" s="62" t="s">
        <v>1488</v>
      </c>
      <c r="G605" s="63">
        <v>1941</v>
      </c>
      <c r="H605" s="64">
        <f>135/150</f>
        <v>0.9</v>
      </c>
      <c r="I605" s="57" t="s">
        <v>172</v>
      </c>
      <c r="J605" s="65">
        <v>40389</v>
      </c>
      <c r="K605" s="17"/>
    </row>
    <row r="606" spans="1:153" s="14" customFormat="1" ht="12.75" x14ac:dyDescent="0.2">
      <c r="A606" s="61"/>
      <c r="B606" s="17"/>
      <c r="C606" s="59">
        <v>587</v>
      </c>
      <c r="D606" s="62" t="s">
        <v>33</v>
      </c>
      <c r="E606" s="62" t="s">
        <v>1490</v>
      </c>
      <c r="F606" s="62" t="s">
        <v>1491</v>
      </c>
      <c r="G606" s="63">
        <v>1946</v>
      </c>
      <c r="H606" s="64">
        <f>135/150</f>
        <v>0.9</v>
      </c>
      <c r="I606" s="57" t="s">
        <v>172</v>
      </c>
      <c r="J606" s="65">
        <v>40389</v>
      </c>
      <c r="K606" s="17"/>
    </row>
    <row r="607" spans="1:153" s="14" customFormat="1" ht="25.5" x14ac:dyDescent="0.2">
      <c r="A607" s="61"/>
      <c r="B607" s="17"/>
      <c r="C607" s="59">
        <v>588</v>
      </c>
      <c r="D607" s="62" t="s">
        <v>33</v>
      </c>
      <c r="E607" s="62" t="s">
        <v>1492</v>
      </c>
      <c r="F607" s="62" t="s">
        <v>1493</v>
      </c>
      <c r="G607" s="63">
        <v>1947</v>
      </c>
      <c r="H607" s="64">
        <v>10</v>
      </c>
      <c r="I607" s="57" t="s">
        <v>36</v>
      </c>
      <c r="J607" s="65">
        <v>40179</v>
      </c>
      <c r="K607" s="17"/>
    </row>
    <row r="608" spans="1:153" s="14" customFormat="1" ht="25.5" x14ac:dyDescent="0.2">
      <c r="A608" s="61"/>
      <c r="B608" s="17"/>
      <c r="C608" s="59">
        <v>589</v>
      </c>
      <c r="D608" s="62" t="s">
        <v>33</v>
      </c>
      <c r="E608" s="62" t="s">
        <v>1494</v>
      </c>
      <c r="F608" s="62" t="s">
        <v>1495</v>
      </c>
      <c r="G608" s="63">
        <v>1950</v>
      </c>
      <c r="H608" s="64">
        <v>5</v>
      </c>
      <c r="I608" s="57" t="s">
        <v>36</v>
      </c>
      <c r="J608" s="65">
        <v>39637</v>
      </c>
      <c r="K608" s="17"/>
    </row>
    <row r="609" spans="1:153" s="14" customFormat="1" ht="25.5" x14ac:dyDescent="0.2">
      <c r="A609" s="61"/>
      <c r="B609" s="17"/>
      <c r="C609" s="59">
        <v>590</v>
      </c>
      <c r="D609" s="62" t="s">
        <v>33</v>
      </c>
      <c r="E609" s="62" t="s">
        <v>1496</v>
      </c>
      <c r="F609" s="62" t="s">
        <v>1497</v>
      </c>
      <c r="G609" s="63">
        <v>1952</v>
      </c>
      <c r="H609" s="64">
        <f>135/150</f>
        <v>0.9</v>
      </c>
      <c r="I609" s="57" t="s">
        <v>172</v>
      </c>
      <c r="J609" s="65">
        <v>40389</v>
      </c>
      <c r="K609" s="17"/>
    </row>
    <row r="610" spans="1:153" s="14" customFormat="1" ht="25.5" x14ac:dyDescent="0.2">
      <c r="A610" s="61"/>
      <c r="B610" s="17"/>
      <c r="C610" s="59">
        <v>591</v>
      </c>
      <c r="D610" s="62" t="s">
        <v>33</v>
      </c>
      <c r="E610" s="62" t="s">
        <v>1496</v>
      </c>
      <c r="F610" s="62" t="s">
        <v>1498</v>
      </c>
      <c r="G610" s="63">
        <v>1954</v>
      </c>
      <c r="H610" s="64">
        <f>135/150</f>
        <v>0.9</v>
      </c>
      <c r="I610" s="57" t="s">
        <v>172</v>
      </c>
      <c r="J610" s="65">
        <v>40389</v>
      </c>
      <c r="K610" s="17"/>
    </row>
    <row r="611" spans="1:153" s="14" customFormat="1" ht="76.5" x14ac:dyDescent="0.2">
      <c r="A611" s="61"/>
      <c r="B611" s="17"/>
      <c r="C611" s="59">
        <v>592</v>
      </c>
      <c r="D611" s="84" t="s">
        <v>426</v>
      </c>
      <c r="E611" s="62" t="s">
        <v>1499</v>
      </c>
      <c r="F611" s="62" t="s">
        <v>1500</v>
      </c>
      <c r="G611" s="63">
        <v>2007</v>
      </c>
      <c r="H611" s="64">
        <v>0</v>
      </c>
      <c r="I611" s="57" t="s">
        <v>1501</v>
      </c>
      <c r="J611" s="65">
        <v>42589</v>
      </c>
      <c r="K611" s="17"/>
    </row>
    <row r="612" spans="1:153" s="14" customFormat="1" ht="76.5" x14ac:dyDescent="0.2">
      <c r="A612" s="61" t="s">
        <v>1</v>
      </c>
      <c r="B612" s="122"/>
      <c r="C612" s="59">
        <v>593</v>
      </c>
      <c r="D612" s="62" t="s">
        <v>0</v>
      </c>
      <c r="E612" s="66" t="s">
        <v>1502</v>
      </c>
      <c r="F612" s="66" t="s">
        <v>1503</v>
      </c>
      <c r="G612" s="63">
        <v>1909</v>
      </c>
      <c r="H612" s="64">
        <v>50</v>
      </c>
      <c r="I612" s="57" t="s">
        <v>1504</v>
      </c>
      <c r="J612" s="65">
        <v>42288</v>
      </c>
      <c r="K612" s="77"/>
    </row>
    <row r="613" spans="1:153" s="14" customFormat="1" ht="89.25" x14ac:dyDescent="0.2">
      <c r="A613" s="61" t="s">
        <v>1</v>
      </c>
      <c r="B613" s="17"/>
      <c r="C613" s="59">
        <v>594</v>
      </c>
      <c r="D613" s="62" t="s">
        <v>85</v>
      </c>
      <c r="E613" s="66" t="s">
        <v>1505</v>
      </c>
      <c r="F613" s="66" t="s">
        <v>1506</v>
      </c>
      <c r="G613" s="63">
        <v>1913</v>
      </c>
      <c r="H613" s="64">
        <v>0</v>
      </c>
      <c r="I613" s="57" t="s">
        <v>1507</v>
      </c>
      <c r="J613" s="65">
        <v>42328</v>
      </c>
      <c r="K613" s="17"/>
    </row>
    <row r="614" spans="1:153" s="14" customFormat="1" ht="12.75" x14ac:dyDescent="0.2">
      <c r="A614" s="61" t="s">
        <v>1</v>
      </c>
      <c r="B614" s="17"/>
      <c r="C614" s="59">
        <v>595</v>
      </c>
      <c r="D614" s="62" t="s">
        <v>85</v>
      </c>
      <c r="E614" s="85" t="s">
        <v>1508</v>
      </c>
      <c r="F614" s="85" t="s">
        <v>1509</v>
      </c>
      <c r="G614" s="63">
        <v>1821</v>
      </c>
      <c r="H614" s="64">
        <v>30</v>
      </c>
      <c r="I614" s="57" t="s">
        <v>1510</v>
      </c>
      <c r="J614" s="65">
        <v>39282</v>
      </c>
      <c r="K614" s="17"/>
    </row>
    <row r="615" spans="1:153" s="14" customFormat="1" ht="25.5" x14ac:dyDescent="0.2">
      <c r="A615" s="61" t="s">
        <v>1511</v>
      </c>
      <c r="B615" s="17"/>
      <c r="C615" s="59">
        <v>596</v>
      </c>
      <c r="D615" s="62" t="s">
        <v>85</v>
      </c>
      <c r="E615" s="62" t="s">
        <v>1508</v>
      </c>
      <c r="F615" s="66" t="s">
        <v>1512</v>
      </c>
      <c r="G615" s="63">
        <v>1859</v>
      </c>
      <c r="H615" s="64">
        <v>30</v>
      </c>
      <c r="I615" s="57" t="s">
        <v>1513</v>
      </c>
      <c r="J615" s="65">
        <v>39419</v>
      </c>
      <c r="K615" s="17"/>
    </row>
    <row r="616" spans="1:153" s="14" customFormat="1" ht="38.25" x14ac:dyDescent="0.2">
      <c r="A616" s="61" t="s">
        <v>1511</v>
      </c>
      <c r="B616" s="17"/>
      <c r="C616" s="59">
        <v>597</v>
      </c>
      <c r="D616" s="84" t="s">
        <v>85</v>
      </c>
      <c r="E616" s="62" t="s">
        <v>1514</v>
      </c>
      <c r="F616" s="66" t="s">
        <v>1515</v>
      </c>
      <c r="G616" s="63">
        <v>1876</v>
      </c>
      <c r="H616" s="64">
        <v>0</v>
      </c>
      <c r="I616" s="57" t="s">
        <v>84</v>
      </c>
      <c r="J616" s="65">
        <v>42584</v>
      </c>
      <c r="K616" s="17"/>
    </row>
    <row r="617" spans="1:153" s="14" customFormat="1" ht="25.5" x14ac:dyDescent="0.2">
      <c r="A617" s="61" t="s">
        <v>1511</v>
      </c>
      <c r="B617" s="17"/>
      <c r="C617" s="59">
        <v>598</v>
      </c>
      <c r="D617" s="84" t="s">
        <v>85</v>
      </c>
      <c r="E617" s="62" t="s">
        <v>1508</v>
      </c>
      <c r="F617" s="66" t="s">
        <v>1516</v>
      </c>
      <c r="G617" s="63">
        <v>1896</v>
      </c>
      <c r="H617" s="64">
        <v>145</v>
      </c>
      <c r="I617" s="57" t="s">
        <v>122</v>
      </c>
      <c r="J617" s="65">
        <v>42967</v>
      </c>
      <c r="K617" s="17"/>
    </row>
    <row r="618" spans="1:153" s="117" customFormat="1" ht="51" x14ac:dyDescent="0.2">
      <c r="A618" s="61" t="s">
        <v>1517</v>
      </c>
      <c r="B618" s="17"/>
      <c r="C618" s="59">
        <v>599</v>
      </c>
      <c r="D618" s="84" t="s">
        <v>85</v>
      </c>
      <c r="E618" s="62" t="s">
        <v>1518</v>
      </c>
      <c r="F618" s="66" t="s">
        <v>1519</v>
      </c>
      <c r="G618" s="63">
        <v>1870</v>
      </c>
      <c r="H618" s="64">
        <v>0</v>
      </c>
      <c r="I618" s="57" t="s">
        <v>84</v>
      </c>
      <c r="J618" s="65">
        <v>42584</v>
      </c>
      <c r="K618" s="17"/>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c r="DK618" s="14"/>
      <c r="DL618" s="14"/>
      <c r="DM618" s="14"/>
      <c r="DN618" s="14"/>
      <c r="DO618" s="14"/>
      <c r="DP618" s="14"/>
      <c r="DQ618" s="14"/>
      <c r="DR618" s="14"/>
      <c r="DS618" s="14"/>
      <c r="DT618" s="14"/>
      <c r="DU618" s="14"/>
      <c r="DV618" s="14"/>
      <c r="DW618" s="14"/>
      <c r="DX618" s="14"/>
      <c r="DY618" s="14"/>
      <c r="DZ618" s="14"/>
      <c r="EA618" s="14"/>
      <c r="EB618" s="14"/>
      <c r="EC618" s="14"/>
      <c r="ED618" s="14"/>
      <c r="EE618" s="14"/>
      <c r="EF618" s="14"/>
      <c r="EG618" s="14"/>
      <c r="EH618" s="14"/>
      <c r="EI618" s="14"/>
      <c r="EJ618" s="14"/>
      <c r="EK618" s="14"/>
      <c r="EL618" s="14"/>
      <c r="EM618" s="14"/>
      <c r="EN618" s="14"/>
      <c r="EO618" s="14"/>
      <c r="EP618" s="14"/>
      <c r="EQ618" s="14"/>
      <c r="ER618" s="14"/>
      <c r="ES618" s="14"/>
      <c r="ET618" s="14"/>
      <c r="EU618" s="14"/>
      <c r="EV618" s="14"/>
      <c r="EW618" s="14"/>
    </row>
    <row r="619" spans="1:153" s="14" customFormat="1" ht="25.5" x14ac:dyDescent="0.2">
      <c r="A619" s="57" t="s">
        <v>52</v>
      </c>
      <c r="B619" s="17"/>
      <c r="C619" s="59">
        <v>600</v>
      </c>
      <c r="D619" s="62" t="s">
        <v>85</v>
      </c>
      <c r="E619" s="62" t="s">
        <v>1520</v>
      </c>
      <c r="F619" s="85" t="s">
        <v>1521</v>
      </c>
      <c r="G619" s="63">
        <v>1973</v>
      </c>
      <c r="H619" s="64">
        <v>0</v>
      </c>
      <c r="I619" s="57" t="s">
        <v>1522</v>
      </c>
      <c r="J619" s="65">
        <v>39569</v>
      </c>
      <c r="K619" s="17"/>
    </row>
    <row r="620" spans="1:153" s="14" customFormat="1" ht="38.25" x14ac:dyDescent="0.2">
      <c r="A620" s="61"/>
      <c r="B620" s="17"/>
      <c r="C620" s="59">
        <v>601</v>
      </c>
      <c r="D620" s="84" t="s">
        <v>85</v>
      </c>
      <c r="E620" s="62" t="s">
        <v>1524</v>
      </c>
      <c r="F620" s="66" t="s">
        <v>1525</v>
      </c>
      <c r="G620" s="63">
        <v>1810</v>
      </c>
      <c r="H620" s="64">
        <v>0</v>
      </c>
      <c r="I620" s="57" t="s">
        <v>84</v>
      </c>
      <c r="J620" s="65">
        <v>42485</v>
      </c>
      <c r="K620" s="17"/>
    </row>
    <row r="621" spans="1:153" s="14" customFormat="1" ht="25.5" x14ac:dyDescent="0.2">
      <c r="A621" s="61" t="s">
        <v>1526</v>
      </c>
      <c r="B621" s="17"/>
      <c r="C621" s="59">
        <v>602</v>
      </c>
      <c r="D621" s="62" t="s">
        <v>85</v>
      </c>
      <c r="E621" s="62" t="s">
        <v>1508</v>
      </c>
      <c r="F621" s="66" t="s">
        <v>1525</v>
      </c>
      <c r="G621" s="63">
        <v>1827</v>
      </c>
      <c r="H621" s="64">
        <v>30</v>
      </c>
      <c r="I621" s="57" t="s">
        <v>1527</v>
      </c>
      <c r="J621" s="65">
        <v>39510</v>
      </c>
      <c r="K621" s="77"/>
    </row>
    <row r="622" spans="1:153" s="14" customFormat="1" ht="25.5" x14ac:dyDescent="0.2">
      <c r="A622" s="61" t="s">
        <v>1</v>
      </c>
      <c r="B622" s="17"/>
      <c r="C622" s="59">
        <v>603</v>
      </c>
      <c r="D622" s="62" t="s">
        <v>85</v>
      </c>
      <c r="E622" s="62" t="s">
        <v>1528</v>
      </c>
      <c r="F622" s="66" t="s">
        <v>1525</v>
      </c>
      <c r="G622" s="63">
        <v>1878</v>
      </c>
      <c r="H622" s="64">
        <v>10</v>
      </c>
      <c r="I622" s="67" t="s">
        <v>1529</v>
      </c>
      <c r="J622" s="72">
        <v>39438</v>
      </c>
      <c r="K622" s="77"/>
    </row>
    <row r="623" spans="1:153" s="14" customFormat="1" ht="25.5" x14ac:dyDescent="0.2">
      <c r="A623" s="57" t="s">
        <v>52</v>
      </c>
      <c r="B623" s="17"/>
      <c r="C623" s="59">
        <v>604</v>
      </c>
      <c r="D623" s="62" t="s">
        <v>85</v>
      </c>
      <c r="E623" s="62" t="s">
        <v>1520</v>
      </c>
      <c r="F623" s="66" t="s">
        <v>1525</v>
      </c>
      <c r="G623" s="63">
        <v>1906</v>
      </c>
      <c r="H623" s="64">
        <v>0</v>
      </c>
      <c r="I623" s="67" t="s">
        <v>1522</v>
      </c>
      <c r="J623" s="72">
        <v>39569</v>
      </c>
      <c r="K623" s="17"/>
    </row>
    <row r="624" spans="1:153" s="14" customFormat="1" ht="51" x14ac:dyDescent="0.2">
      <c r="A624" s="57" t="s">
        <v>52</v>
      </c>
      <c r="B624" s="17"/>
      <c r="C624" s="59">
        <v>605</v>
      </c>
      <c r="D624" s="62" t="s">
        <v>85</v>
      </c>
      <c r="E624" s="85" t="s">
        <v>1530</v>
      </c>
      <c r="F624" s="85" t="s">
        <v>1531</v>
      </c>
      <c r="G624" s="63">
        <v>1948</v>
      </c>
      <c r="H624" s="64">
        <v>25</v>
      </c>
      <c r="I624" s="67" t="s">
        <v>893</v>
      </c>
      <c r="J624" s="72">
        <v>39382</v>
      </c>
      <c r="K624" s="17"/>
    </row>
    <row r="625" spans="1:153" s="14" customFormat="1" ht="51" x14ac:dyDescent="0.2">
      <c r="A625" s="57" t="s">
        <v>52</v>
      </c>
      <c r="B625" s="17"/>
      <c r="C625" s="59">
        <v>606</v>
      </c>
      <c r="D625" s="62" t="s">
        <v>85</v>
      </c>
      <c r="E625" s="62" t="s">
        <v>1532</v>
      </c>
      <c r="F625" s="66" t="s">
        <v>1531</v>
      </c>
      <c r="G625" s="63" t="s">
        <v>1533</v>
      </c>
      <c r="H625" s="64">
        <v>25</v>
      </c>
      <c r="I625" s="57" t="s">
        <v>893</v>
      </c>
      <c r="J625" s="65">
        <v>39382</v>
      </c>
      <c r="K625" s="17"/>
    </row>
    <row r="626" spans="1:153" s="14" customFormat="1" ht="38.25" x14ac:dyDescent="0.2">
      <c r="A626" s="61" t="s">
        <v>1</v>
      </c>
      <c r="B626" s="17"/>
      <c r="C626" s="59">
        <v>607</v>
      </c>
      <c r="D626" s="62" t="s">
        <v>85</v>
      </c>
      <c r="E626" s="85" t="s">
        <v>1534</v>
      </c>
      <c r="F626" s="66" t="s">
        <v>1535</v>
      </c>
      <c r="G626" s="63">
        <v>1979</v>
      </c>
      <c r="H626" s="94">
        <v>25</v>
      </c>
      <c r="I626" s="57" t="s">
        <v>1536</v>
      </c>
      <c r="J626" s="65">
        <v>42289</v>
      </c>
      <c r="K626" s="17"/>
    </row>
    <row r="627" spans="1:153" s="14" customFormat="1" ht="25.5" x14ac:dyDescent="0.2">
      <c r="A627" s="61" t="s">
        <v>445</v>
      </c>
      <c r="B627" s="17"/>
      <c r="C627" s="59">
        <v>608</v>
      </c>
      <c r="D627" s="62" t="s">
        <v>85</v>
      </c>
      <c r="E627" s="85" t="s">
        <v>1537</v>
      </c>
      <c r="F627" s="62" t="s">
        <v>1538</v>
      </c>
      <c r="G627" s="63">
        <v>1881</v>
      </c>
      <c r="H627" s="64">
        <f>135/2</f>
        <v>67.5</v>
      </c>
      <c r="I627" s="57" t="s">
        <v>1539</v>
      </c>
      <c r="J627" s="65">
        <v>41086</v>
      </c>
      <c r="K627" s="77"/>
    </row>
    <row r="628" spans="1:153" s="14" customFormat="1" ht="25.5" x14ac:dyDescent="0.2">
      <c r="A628" s="61" t="s">
        <v>1</v>
      </c>
      <c r="B628" s="17"/>
      <c r="C628" s="59">
        <v>609</v>
      </c>
      <c r="D628" s="62" t="s">
        <v>63</v>
      </c>
      <c r="E628" s="85" t="s">
        <v>1541</v>
      </c>
      <c r="F628" s="85" t="s">
        <v>1542</v>
      </c>
      <c r="G628" s="63">
        <v>1893</v>
      </c>
      <c r="H628" s="64">
        <v>0</v>
      </c>
      <c r="I628" s="57" t="s">
        <v>222</v>
      </c>
      <c r="J628" s="65">
        <v>41122</v>
      </c>
      <c r="K628" s="17"/>
    </row>
    <row r="629" spans="1:153" s="14" customFormat="1" ht="25.5" x14ac:dyDescent="0.2">
      <c r="A629" s="61"/>
      <c r="B629" s="17"/>
      <c r="C629" s="59">
        <v>610</v>
      </c>
      <c r="D629" s="62" t="s">
        <v>63</v>
      </c>
      <c r="E629" s="62" t="s">
        <v>1543</v>
      </c>
      <c r="F629" s="62" t="s">
        <v>1544</v>
      </c>
      <c r="G629" s="63">
        <v>1937</v>
      </c>
      <c r="H629" s="64">
        <v>0</v>
      </c>
      <c r="I629" s="57" t="s">
        <v>1545</v>
      </c>
      <c r="J629" s="65">
        <v>40262</v>
      </c>
      <c r="K629" s="17"/>
    </row>
    <row r="630" spans="1:153" s="14" customFormat="1" ht="25.5" x14ac:dyDescent="0.2">
      <c r="A630" s="61"/>
      <c r="B630" s="17"/>
      <c r="C630" s="59">
        <v>611</v>
      </c>
      <c r="D630" s="62" t="s">
        <v>63</v>
      </c>
      <c r="E630" s="62" t="s">
        <v>1543</v>
      </c>
      <c r="F630" s="62" t="s">
        <v>1546</v>
      </c>
      <c r="G630" s="63">
        <v>1946</v>
      </c>
      <c r="H630" s="64">
        <v>0</v>
      </c>
      <c r="I630" s="57" t="s">
        <v>493</v>
      </c>
      <c r="J630" s="65">
        <v>40079</v>
      </c>
      <c r="K630" s="17"/>
    </row>
    <row r="631" spans="1:153" s="14" customFormat="1" ht="38.25" x14ac:dyDescent="0.2">
      <c r="A631" s="61" t="s">
        <v>1547</v>
      </c>
      <c r="B631" s="17"/>
      <c r="C631" s="59">
        <v>612</v>
      </c>
      <c r="D631" s="62" t="s">
        <v>1548</v>
      </c>
      <c r="E631" s="62" t="s">
        <v>1543</v>
      </c>
      <c r="F631" s="85" t="s">
        <v>1549</v>
      </c>
      <c r="G631" s="63">
        <v>2002</v>
      </c>
      <c r="H631" s="64">
        <v>80</v>
      </c>
      <c r="I631" s="57" t="s">
        <v>1550</v>
      </c>
      <c r="J631" s="65">
        <v>39128</v>
      </c>
      <c r="K631" s="17"/>
    </row>
    <row r="632" spans="1:153" s="14" customFormat="1" ht="25.5" x14ac:dyDescent="0.2">
      <c r="A632" s="61" t="s">
        <v>1</v>
      </c>
      <c r="B632" s="17"/>
      <c r="C632" s="59">
        <v>613</v>
      </c>
      <c r="D632" s="62" t="s">
        <v>57</v>
      </c>
      <c r="E632" s="62" t="s">
        <v>1551</v>
      </c>
      <c r="F632" s="62" t="s">
        <v>1552</v>
      </c>
      <c r="G632" s="63">
        <v>1983</v>
      </c>
      <c r="H632" s="64">
        <v>10</v>
      </c>
      <c r="I632" s="57" t="s">
        <v>1553</v>
      </c>
      <c r="J632" s="65">
        <v>42058</v>
      </c>
      <c r="K632" s="17"/>
      <c r="L632" s="129"/>
      <c r="M632" s="129"/>
      <c r="N632" s="129"/>
      <c r="O632" s="129"/>
      <c r="P632" s="129"/>
      <c r="Q632" s="129"/>
      <c r="R632" s="129"/>
      <c r="S632" s="129"/>
      <c r="T632" s="129"/>
      <c r="U632" s="129"/>
      <c r="V632" s="129"/>
      <c r="W632" s="129"/>
      <c r="X632" s="129"/>
      <c r="Y632" s="129"/>
      <c r="Z632" s="129"/>
      <c r="AA632" s="129"/>
      <c r="AB632" s="129"/>
      <c r="AC632" s="129"/>
      <c r="AD632" s="129"/>
      <c r="AE632" s="129"/>
      <c r="AF632" s="129"/>
      <c r="AG632" s="129"/>
      <c r="AH632" s="129"/>
      <c r="AI632" s="129"/>
      <c r="AJ632" s="129"/>
      <c r="AK632" s="129"/>
      <c r="AL632" s="129"/>
      <c r="AM632" s="129"/>
      <c r="AN632" s="129"/>
      <c r="AO632" s="129"/>
      <c r="AP632" s="129"/>
      <c r="AQ632" s="129"/>
      <c r="AR632" s="129"/>
      <c r="AS632" s="129"/>
      <c r="AT632" s="129"/>
      <c r="AU632" s="129"/>
      <c r="AV632" s="129"/>
      <c r="AW632" s="129"/>
      <c r="AX632" s="129"/>
      <c r="AY632" s="129"/>
      <c r="AZ632" s="129"/>
      <c r="BA632" s="129"/>
      <c r="BB632" s="129"/>
      <c r="BC632" s="129"/>
      <c r="BD632" s="129"/>
      <c r="BE632" s="129"/>
      <c r="BF632" s="129"/>
      <c r="BG632" s="129"/>
      <c r="BH632" s="129"/>
      <c r="BI632" s="129"/>
      <c r="BJ632" s="129"/>
      <c r="BK632" s="129"/>
      <c r="BL632" s="129"/>
      <c r="BM632" s="129"/>
      <c r="BN632" s="129"/>
      <c r="BO632" s="129"/>
      <c r="BP632" s="129"/>
      <c r="BQ632" s="129"/>
      <c r="BR632" s="129"/>
      <c r="BS632" s="129"/>
      <c r="BT632" s="129"/>
      <c r="BU632" s="129"/>
      <c r="BV632" s="129"/>
      <c r="BW632" s="129"/>
      <c r="BX632" s="129"/>
      <c r="BY632" s="129"/>
      <c r="BZ632" s="129"/>
      <c r="CA632" s="129"/>
      <c r="CB632" s="129"/>
      <c r="CC632" s="129"/>
      <c r="CD632" s="129"/>
      <c r="CE632" s="129"/>
      <c r="CF632" s="129"/>
      <c r="CG632" s="129"/>
      <c r="CH632" s="129"/>
      <c r="CI632" s="129"/>
      <c r="CJ632" s="129"/>
      <c r="CK632" s="129"/>
      <c r="CL632" s="129"/>
      <c r="CM632" s="129"/>
      <c r="CN632" s="129"/>
      <c r="CO632" s="129"/>
      <c r="CP632" s="129"/>
      <c r="CQ632" s="129"/>
      <c r="CR632" s="129"/>
      <c r="CS632" s="129"/>
      <c r="CT632" s="129"/>
      <c r="CU632" s="129"/>
      <c r="CV632" s="129"/>
      <c r="CW632" s="129"/>
      <c r="CX632" s="129"/>
      <c r="CY632" s="129"/>
      <c r="CZ632" s="129"/>
      <c r="DA632" s="129"/>
      <c r="DB632" s="129"/>
      <c r="DC632" s="129"/>
      <c r="DD632" s="129"/>
      <c r="DE632" s="129"/>
      <c r="DF632" s="129"/>
      <c r="DG632" s="129"/>
      <c r="DH632" s="129"/>
      <c r="DI632" s="129"/>
      <c r="DJ632" s="129"/>
      <c r="DK632" s="129"/>
      <c r="DL632" s="129"/>
      <c r="DM632" s="129"/>
      <c r="DN632" s="129"/>
      <c r="DO632" s="129"/>
      <c r="DP632" s="129"/>
      <c r="DQ632" s="129"/>
      <c r="DR632" s="129"/>
      <c r="DS632" s="129"/>
      <c r="DT632" s="129"/>
      <c r="DU632" s="129"/>
      <c r="DV632" s="129"/>
      <c r="DW632" s="129"/>
      <c r="DX632" s="129"/>
      <c r="DY632" s="129"/>
      <c r="DZ632" s="129"/>
      <c r="EA632" s="129"/>
      <c r="EB632" s="129"/>
      <c r="EC632" s="129"/>
      <c r="ED632" s="129"/>
      <c r="EE632" s="129"/>
      <c r="EF632" s="129"/>
      <c r="EG632" s="129"/>
      <c r="EH632" s="129"/>
      <c r="EI632" s="129"/>
      <c r="EJ632" s="129"/>
      <c r="EK632" s="129"/>
      <c r="EL632" s="129"/>
      <c r="EM632" s="129"/>
      <c r="EN632" s="129"/>
      <c r="EO632" s="129"/>
      <c r="EP632" s="129"/>
      <c r="EQ632" s="129"/>
      <c r="ER632" s="129"/>
      <c r="ES632" s="129"/>
      <c r="ET632" s="129"/>
      <c r="EU632" s="129"/>
      <c r="EV632" s="129"/>
      <c r="EW632" s="129"/>
    </row>
    <row r="633" spans="1:153" s="14" customFormat="1" ht="25.5" x14ac:dyDescent="0.2">
      <c r="A633" s="61" t="s">
        <v>1042</v>
      </c>
      <c r="B633" s="17"/>
      <c r="C633" s="59">
        <v>614</v>
      </c>
      <c r="D633" s="62" t="s">
        <v>85</v>
      </c>
      <c r="E633" s="62" t="s">
        <v>1554</v>
      </c>
      <c r="F633" s="62" t="s">
        <v>1555</v>
      </c>
      <c r="G633" s="63">
        <v>1897</v>
      </c>
      <c r="H633" s="64">
        <v>0</v>
      </c>
      <c r="I633" s="102" t="s">
        <v>141</v>
      </c>
      <c r="J633" s="103">
        <v>41121</v>
      </c>
      <c r="K633" s="17"/>
    </row>
    <row r="634" spans="1:153" s="14" customFormat="1" ht="25.5" x14ac:dyDescent="0.2">
      <c r="A634" s="61" t="s">
        <v>1042</v>
      </c>
      <c r="B634" s="17"/>
      <c r="C634" s="59">
        <v>615</v>
      </c>
      <c r="D634" s="62" t="s">
        <v>85</v>
      </c>
      <c r="E634" s="62" t="s">
        <v>1556</v>
      </c>
      <c r="F634" s="62" t="s">
        <v>1557</v>
      </c>
      <c r="G634" s="63">
        <v>1898</v>
      </c>
      <c r="H634" s="106">
        <f>50/3</f>
        <v>16.666666666666668</v>
      </c>
      <c r="I634" s="102" t="s">
        <v>103</v>
      </c>
      <c r="J634" s="103">
        <v>41613</v>
      </c>
      <c r="K634" s="17"/>
    </row>
    <row r="635" spans="1:153" s="14" customFormat="1" ht="25.5" x14ac:dyDescent="0.2">
      <c r="A635" s="61" t="s">
        <v>1042</v>
      </c>
      <c r="B635" s="17"/>
      <c r="C635" s="59">
        <v>616</v>
      </c>
      <c r="D635" s="62" t="s">
        <v>85</v>
      </c>
      <c r="E635" s="62" t="s">
        <v>1556</v>
      </c>
      <c r="F635" s="62" t="s">
        <v>1558</v>
      </c>
      <c r="G635" s="63">
        <v>1902</v>
      </c>
      <c r="H635" s="64">
        <v>20</v>
      </c>
      <c r="I635" s="102" t="s">
        <v>193</v>
      </c>
      <c r="J635" s="103">
        <v>38778</v>
      </c>
      <c r="K635" s="17"/>
    </row>
    <row r="636" spans="1:153" s="14" customFormat="1" ht="25.5" x14ac:dyDescent="0.2">
      <c r="A636" s="61"/>
      <c r="B636" s="17"/>
      <c r="C636" s="59">
        <v>617</v>
      </c>
      <c r="D636" s="62" t="s">
        <v>85</v>
      </c>
      <c r="E636" s="62" t="s">
        <v>1559</v>
      </c>
      <c r="F636" s="85" t="s">
        <v>1560</v>
      </c>
      <c r="G636" s="63">
        <v>1903</v>
      </c>
      <c r="H636" s="64">
        <v>0</v>
      </c>
      <c r="I636" s="57" t="s">
        <v>1561</v>
      </c>
      <c r="J636" s="65">
        <v>40325</v>
      </c>
      <c r="K636" s="17"/>
    </row>
    <row r="637" spans="1:153" s="14" customFormat="1" ht="12.75" x14ac:dyDescent="0.2">
      <c r="A637" s="61" t="s">
        <v>1</v>
      </c>
      <c r="B637" s="17"/>
      <c r="C637" s="59">
        <v>618</v>
      </c>
      <c r="D637" s="62" t="s">
        <v>85</v>
      </c>
      <c r="E637" s="62" t="s">
        <v>99</v>
      </c>
      <c r="F637" s="62" t="s">
        <v>1562</v>
      </c>
      <c r="G637" s="63">
        <v>1904</v>
      </c>
      <c r="H637" s="64">
        <v>0</v>
      </c>
      <c r="I637" s="57" t="s">
        <v>51</v>
      </c>
      <c r="J637" s="65">
        <v>39411</v>
      </c>
      <c r="K637" s="17"/>
    </row>
    <row r="638" spans="1:153" s="14" customFormat="1" ht="25.5" x14ac:dyDescent="0.2">
      <c r="A638" s="61" t="s">
        <v>1563</v>
      </c>
      <c r="B638" s="17"/>
      <c r="C638" s="59">
        <v>619</v>
      </c>
      <c r="D638" s="62" t="s">
        <v>85</v>
      </c>
      <c r="E638" s="62" t="s">
        <v>1556</v>
      </c>
      <c r="F638" s="62" t="s">
        <v>1564</v>
      </c>
      <c r="G638" s="63">
        <v>1908</v>
      </c>
      <c r="H638" s="64">
        <v>20</v>
      </c>
      <c r="I638" s="102" t="s">
        <v>1565</v>
      </c>
      <c r="J638" s="103">
        <v>38796</v>
      </c>
      <c r="K638" s="17"/>
    </row>
    <row r="639" spans="1:153" s="14" customFormat="1" ht="25.5" x14ac:dyDescent="0.2">
      <c r="A639" s="61" t="s">
        <v>1</v>
      </c>
      <c r="B639" s="17"/>
      <c r="C639" s="59">
        <v>620</v>
      </c>
      <c r="D639" s="62" t="s">
        <v>85</v>
      </c>
      <c r="E639" s="62" t="s">
        <v>1566</v>
      </c>
      <c r="F639" s="62" t="s">
        <v>1567</v>
      </c>
      <c r="G639" s="63">
        <v>1919</v>
      </c>
      <c r="H639" s="64">
        <v>30</v>
      </c>
      <c r="I639" s="102" t="s">
        <v>1565</v>
      </c>
      <c r="J639" s="103">
        <v>38796</v>
      </c>
      <c r="K639" s="17"/>
    </row>
    <row r="640" spans="1:153" s="76" customFormat="1" ht="25.5" x14ac:dyDescent="0.2">
      <c r="A640" s="61" t="s">
        <v>1</v>
      </c>
      <c r="B640" s="17"/>
      <c r="C640" s="59">
        <v>621</v>
      </c>
      <c r="D640" s="84" t="s">
        <v>85</v>
      </c>
      <c r="E640" s="62" t="s">
        <v>99</v>
      </c>
      <c r="F640" s="85" t="s">
        <v>1568</v>
      </c>
      <c r="G640" s="63">
        <v>1935</v>
      </c>
      <c r="H640" s="64">
        <v>0</v>
      </c>
      <c r="I640" s="57" t="s">
        <v>390</v>
      </c>
      <c r="J640" s="87">
        <v>42388</v>
      </c>
      <c r="K640" s="17"/>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c r="DK640" s="14"/>
      <c r="DL640" s="14"/>
      <c r="DM640" s="14"/>
      <c r="DN640" s="14"/>
      <c r="DO640" s="14"/>
      <c r="DP640" s="14"/>
      <c r="DQ640" s="14"/>
      <c r="DR640" s="14"/>
      <c r="DS640" s="14"/>
      <c r="DT640" s="14"/>
      <c r="DU640" s="14"/>
      <c r="DV640" s="14"/>
      <c r="DW640" s="14"/>
      <c r="DX640" s="14"/>
      <c r="DY640" s="14"/>
      <c r="DZ640" s="14"/>
      <c r="EA640" s="14"/>
      <c r="EB640" s="14"/>
      <c r="EC640" s="14"/>
      <c r="ED640" s="14"/>
      <c r="EE640" s="14"/>
      <c r="EF640" s="14"/>
      <c r="EG640" s="14"/>
      <c r="EH640" s="14"/>
      <c r="EI640" s="14"/>
      <c r="EJ640" s="14"/>
      <c r="EK640" s="14"/>
      <c r="EL640" s="14"/>
      <c r="EM640" s="14"/>
      <c r="EN640" s="14"/>
      <c r="EO640" s="14"/>
      <c r="EP640" s="14"/>
      <c r="EQ640" s="14"/>
      <c r="ER640" s="14"/>
      <c r="ES640" s="14"/>
      <c r="ET640" s="14"/>
      <c r="EU640" s="14"/>
      <c r="EV640" s="14"/>
      <c r="EW640" s="14"/>
    </row>
    <row r="641" spans="1:153" s="14" customFormat="1" ht="12.75" x14ac:dyDescent="0.2">
      <c r="A641" s="61" t="s">
        <v>1</v>
      </c>
      <c r="B641" s="17"/>
      <c r="C641" s="59">
        <v>622</v>
      </c>
      <c r="D641" s="62" t="s">
        <v>85</v>
      </c>
      <c r="E641" s="62" t="s">
        <v>99</v>
      </c>
      <c r="F641" s="62" t="s">
        <v>1568</v>
      </c>
      <c r="G641" s="63">
        <v>1936</v>
      </c>
      <c r="H641" s="64">
        <v>10</v>
      </c>
      <c r="I641" s="57" t="s">
        <v>69</v>
      </c>
      <c r="J641" s="87">
        <v>38825</v>
      </c>
      <c r="K641" s="17"/>
    </row>
    <row r="642" spans="1:153" s="14" customFormat="1" ht="12.75" x14ac:dyDescent="0.2">
      <c r="A642" s="61" t="s">
        <v>1</v>
      </c>
      <c r="B642" s="17"/>
      <c r="C642" s="59">
        <v>623</v>
      </c>
      <c r="D642" s="62" t="s">
        <v>85</v>
      </c>
      <c r="E642" s="62" t="s">
        <v>1570</v>
      </c>
      <c r="F642" s="85" t="s">
        <v>1571</v>
      </c>
      <c r="G642" s="63">
        <v>1972</v>
      </c>
      <c r="H642" s="64">
        <v>15</v>
      </c>
      <c r="I642" s="57" t="s">
        <v>69</v>
      </c>
      <c r="J642" s="87">
        <v>36526</v>
      </c>
      <c r="K642" s="17"/>
    </row>
    <row r="643" spans="1:153" s="14" customFormat="1" ht="25.5" x14ac:dyDescent="0.2">
      <c r="A643" s="61"/>
      <c r="B643" s="17"/>
      <c r="C643" s="59">
        <v>624</v>
      </c>
      <c r="D643" s="62" t="s">
        <v>0</v>
      </c>
      <c r="E643" s="62" t="s">
        <v>99</v>
      </c>
      <c r="F643" s="62" t="s">
        <v>1572</v>
      </c>
      <c r="G643" s="63">
        <v>1912</v>
      </c>
      <c r="H643" s="64">
        <v>25</v>
      </c>
      <c r="I643" s="57" t="s">
        <v>1573</v>
      </c>
      <c r="J643" s="65">
        <v>39433</v>
      </c>
      <c r="K643" s="17"/>
      <c r="L643" s="76"/>
      <c r="M643" s="76"/>
      <c r="N643" s="76"/>
      <c r="O643" s="76"/>
      <c r="P643" s="76"/>
      <c r="Q643" s="76"/>
      <c r="R643" s="76"/>
      <c r="S643" s="76"/>
      <c r="T643" s="76"/>
      <c r="U643" s="76"/>
      <c r="V643" s="76"/>
      <c r="W643" s="76"/>
      <c r="X643" s="76"/>
      <c r="Y643" s="76"/>
      <c r="Z643" s="76"/>
      <c r="AA643" s="76"/>
      <c r="AB643" s="76"/>
      <c r="AC643" s="76"/>
      <c r="AD643" s="76"/>
      <c r="AE643" s="76"/>
      <c r="AF643" s="76"/>
      <c r="AG643" s="76"/>
      <c r="AH643" s="76"/>
      <c r="AI643" s="76"/>
      <c r="AJ643" s="76"/>
      <c r="AK643" s="76"/>
      <c r="AL643" s="76"/>
      <c r="AM643" s="76"/>
      <c r="AN643" s="76"/>
      <c r="AO643" s="76"/>
      <c r="AP643" s="76"/>
      <c r="AQ643" s="76"/>
      <c r="AR643" s="76"/>
      <c r="AS643" s="76"/>
      <c r="AT643" s="76"/>
      <c r="AU643" s="76"/>
      <c r="AV643" s="76"/>
      <c r="AW643" s="76"/>
      <c r="AX643" s="76"/>
      <c r="AY643" s="76"/>
      <c r="AZ643" s="76"/>
      <c r="BA643" s="76"/>
      <c r="BB643" s="76"/>
      <c r="BC643" s="76"/>
      <c r="BD643" s="76"/>
      <c r="BE643" s="76"/>
      <c r="BF643" s="76"/>
      <c r="BG643" s="76"/>
      <c r="BH643" s="76"/>
      <c r="BI643" s="76"/>
      <c r="BJ643" s="76"/>
      <c r="BK643" s="76"/>
      <c r="BL643" s="76"/>
      <c r="BM643" s="76"/>
      <c r="BN643" s="76"/>
      <c r="BO643" s="76"/>
      <c r="BP643" s="76"/>
      <c r="BQ643" s="76"/>
      <c r="BR643" s="76"/>
      <c r="BS643" s="76"/>
      <c r="BT643" s="76"/>
      <c r="BU643" s="76"/>
      <c r="BV643" s="76"/>
      <c r="BW643" s="76"/>
      <c r="BX643" s="76"/>
      <c r="BY643" s="76"/>
      <c r="BZ643" s="76"/>
      <c r="CA643" s="76"/>
      <c r="CB643" s="76"/>
      <c r="CC643" s="76"/>
      <c r="CD643" s="76"/>
      <c r="CE643" s="76"/>
      <c r="CF643" s="76"/>
      <c r="CG643" s="76"/>
      <c r="CH643" s="76"/>
      <c r="CI643" s="76"/>
      <c r="CJ643" s="76"/>
      <c r="CK643" s="76"/>
      <c r="CL643" s="76"/>
      <c r="CM643" s="76"/>
      <c r="CN643" s="76"/>
      <c r="CO643" s="76"/>
      <c r="CP643" s="76"/>
      <c r="CQ643" s="76"/>
      <c r="CR643" s="76"/>
      <c r="CS643" s="76"/>
      <c r="CT643" s="76"/>
      <c r="CU643" s="76"/>
      <c r="CV643" s="76"/>
      <c r="CW643" s="76"/>
      <c r="CX643" s="76"/>
      <c r="CY643" s="76"/>
      <c r="CZ643" s="76"/>
      <c r="DA643" s="76"/>
      <c r="DB643" s="76"/>
      <c r="DC643" s="76"/>
      <c r="DD643" s="76"/>
      <c r="DE643" s="76"/>
      <c r="DF643" s="76"/>
      <c r="DG643" s="76"/>
      <c r="DH643" s="76"/>
      <c r="DI643" s="76"/>
      <c r="DJ643" s="76"/>
      <c r="DK643" s="76"/>
      <c r="DL643" s="76"/>
      <c r="DM643" s="76"/>
      <c r="DN643" s="76"/>
      <c r="DO643" s="76"/>
      <c r="DP643" s="76"/>
      <c r="DQ643" s="76"/>
      <c r="DR643" s="76"/>
      <c r="DS643" s="76"/>
      <c r="DT643" s="76"/>
      <c r="DU643" s="76"/>
      <c r="DV643" s="76"/>
      <c r="DW643" s="76"/>
      <c r="DX643" s="76"/>
      <c r="DY643" s="76"/>
      <c r="DZ643" s="76"/>
      <c r="EA643" s="76"/>
      <c r="EB643" s="76"/>
      <c r="EC643" s="76"/>
      <c r="ED643" s="76"/>
      <c r="EE643" s="76"/>
      <c r="EF643" s="76"/>
      <c r="EG643" s="76"/>
      <c r="EH643" s="76"/>
      <c r="EI643" s="76"/>
      <c r="EJ643" s="76"/>
      <c r="EK643" s="76"/>
      <c r="EL643" s="76"/>
      <c r="EM643" s="76"/>
      <c r="EN643" s="76"/>
      <c r="EO643" s="76"/>
      <c r="EP643" s="76"/>
      <c r="EQ643" s="76"/>
      <c r="ER643" s="76"/>
      <c r="ES643" s="76"/>
      <c r="ET643" s="76"/>
      <c r="EU643" s="76"/>
      <c r="EV643" s="76"/>
      <c r="EW643" s="76"/>
    </row>
    <row r="644" spans="1:153" s="14" customFormat="1" ht="25.5" x14ac:dyDescent="0.2">
      <c r="A644" s="61" t="s">
        <v>1</v>
      </c>
      <c r="B644" s="17"/>
      <c r="C644" s="59">
        <v>625</v>
      </c>
      <c r="D644" s="62" t="s">
        <v>53</v>
      </c>
      <c r="E644" s="62" t="s">
        <v>79</v>
      </c>
      <c r="F644" s="62" t="s">
        <v>1574</v>
      </c>
      <c r="G644" s="63">
        <v>1978</v>
      </c>
      <c r="H644" s="64">
        <v>10</v>
      </c>
      <c r="I644" s="57" t="s">
        <v>320</v>
      </c>
      <c r="J644" s="65">
        <v>39683</v>
      </c>
      <c r="K644" s="17"/>
    </row>
    <row r="645" spans="1:153" s="14" customFormat="1" ht="25.5" x14ac:dyDescent="0.2">
      <c r="A645" s="61"/>
      <c r="B645" s="17"/>
      <c r="C645" s="59">
        <v>626</v>
      </c>
      <c r="D645" s="62" t="s">
        <v>53</v>
      </c>
      <c r="E645" s="62" t="s">
        <v>79</v>
      </c>
      <c r="F645" s="62" t="s">
        <v>1575</v>
      </c>
      <c r="G645" s="63">
        <v>1978</v>
      </c>
      <c r="H645" s="91" t="s">
        <v>46</v>
      </c>
      <c r="I645" s="57" t="s">
        <v>89</v>
      </c>
      <c r="J645" s="65" t="s">
        <v>89</v>
      </c>
      <c r="K645" s="17"/>
    </row>
    <row r="646" spans="1:153" s="117" customFormat="1" ht="25.5" x14ac:dyDescent="0.2">
      <c r="A646" s="61" t="s">
        <v>1</v>
      </c>
      <c r="B646" s="17"/>
      <c r="C646" s="59">
        <v>627</v>
      </c>
      <c r="D646" s="62" t="s">
        <v>85</v>
      </c>
      <c r="E646" s="85" t="s">
        <v>891</v>
      </c>
      <c r="F646" s="62" t="s">
        <v>1576</v>
      </c>
      <c r="G646" s="63">
        <v>1949</v>
      </c>
      <c r="H646" s="64">
        <v>25</v>
      </c>
      <c r="I646" s="57" t="s">
        <v>893</v>
      </c>
      <c r="J646" s="65">
        <v>39382</v>
      </c>
      <c r="K646" s="17"/>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c r="DK646" s="14"/>
      <c r="DL646" s="14"/>
      <c r="DM646" s="14"/>
      <c r="DN646" s="14"/>
      <c r="DO646" s="14"/>
      <c r="DP646" s="14"/>
      <c r="DQ646" s="14"/>
      <c r="DR646" s="14"/>
      <c r="DS646" s="14"/>
      <c r="DT646" s="14"/>
      <c r="DU646" s="14"/>
      <c r="DV646" s="14"/>
      <c r="DW646" s="14"/>
      <c r="DX646" s="14"/>
      <c r="DY646" s="14"/>
      <c r="DZ646" s="14"/>
      <c r="EA646" s="14"/>
      <c r="EB646" s="14"/>
      <c r="EC646" s="14"/>
      <c r="ED646" s="14"/>
      <c r="EE646" s="14"/>
      <c r="EF646" s="14"/>
      <c r="EG646" s="14"/>
      <c r="EH646" s="14"/>
      <c r="EI646" s="14"/>
      <c r="EJ646" s="14"/>
      <c r="EK646" s="14"/>
      <c r="EL646" s="14"/>
      <c r="EM646" s="14"/>
      <c r="EN646" s="14"/>
      <c r="EO646" s="14"/>
      <c r="EP646" s="14"/>
      <c r="EQ646" s="14"/>
      <c r="ER646" s="14"/>
      <c r="ES646" s="14"/>
      <c r="ET646" s="14"/>
      <c r="EU646" s="14"/>
      <c r="EV646" s="14"/>
      <c r="EW646" s="14"/>
    </row>
    <row r="647" spans="1:153" s="14" customFormat="1" ht="25.5" x14ac:dyDescent="0.2">
      <c r="A647" s="109"/>
      <c r="B647" s="125"/>
      <c r="C647" s="59">
        <v>628</v>
      </c>
      <c r="D647" s="110" t="s">
        <v>53</v>
      </c>
      <c r="E647" s="110" t="s">
        <v>79</v>
      </c>
      <c r="F647" s="110" t="s">
        <v>1577</v>
      </c>
      <c r="G647" s="112">
        <v>1981</v>
      </c>
      <c r="H647" s="113" t="s">
        <v>284</v>
      </c>
      <c r="I647" s="60" t="s">
        <v>285</v>
      </c>
      <c r="J647" s="114">
        <v>39289</v>
      </c>
      <c r="K647" s="126"/>
      <c r="L647" s="76"/>
      <c r="M647" s="76"/>
      <c r="N647" s="76"/>
      <c r="O647" s="76"/>
      <c r="P647" s="76"/>
      <c r="Q647" s="76"/>
      <c r="R647" s="76"/>
      <c r="S647" s="76"/>
      <c r="T647" s="76"/>
      <c r="U647" s="76"/>
      <c r="V647" s="76"/>
      <c r="W647" s="76"/>
      <c r="X647" s="76"/>
      <c r="Y647" s="76"/>
      <c r="Z647" s="76"/>
      <c r="AA647" s="76"/>
      <c r="AB647" s="76"/>
      <c r="AC647" s="76"/>
      <c r="AD647" s="76"/>
      <c r="AE647" s="76"/>
      <c r="AF647" s="76"/>
      <c r="AG647" s="76"/>
      <c r="AH647" s="76"/>
      <c r="AI647" s="76"/>
      <c r="AJ647" s="76"/>
      <c r="AK647" s="76"/>
      <c r="AL647" s="76"/>
      <c r="AM647" s="76"/>
      <c r="AN647" s="76"/>
      <c r="AO647" s="76"/>
      <c r="AP647" s="76"/>
      <c r="AQ647" s="76"/>
      <c r="AR647" s="76"/>
      <c r="AS647" s="76"/>
      <c r="AT647" s="76"/>
      <c r="AU647" s="76"/>
      <c r="AV647" s="76"/>
      <c r="AW647" s="76"/>
      <c r="AX647" s="76"/>
      <c r="AY647" s="76"/>
      <c r="AZ647" s="76"/>
      <c r="BA647" s="76"/>
      <c r="BB647" s="76"/>
      <c r="BC647" s="76"/>
      <c r="BD647" s="76"/>
      <c r="BE647" s="76"/>
      <c r="BF647" s="76"/>
      <c r="BG647" s="76"/>
      <c r="BH647" s="76"/>
      <c r="BI647" s="76"/>
      <c r="BJ647" s="76"/>
      <c r="BK647" s="76"/>
      <c r="BL647" s="76"/>
      <c r="BM647" s="76"/>
      <c r="BN647" s="76"/>
      <c r="BO647" s="76"/>
      <c r="BP647" s="76"/>
      <c r="BQ647" s="76"/>
      <c r="BR647" s="76"/>
      <c r="BS647" s="76"/>
      <c r="BT647" s="76"/>
      <c r="BU647" s="76"/>
      <c r="BV647" s="76"/>
      <c r="BW647" s="76"/>
      <c r="BX647" s="76"/>
      <c r="BY647" s="76"/>
      <c r="BZ647" s="76"/>
      <c r="CA647" s="76"/>
      <c r="CB647" s="76"/>
      <c r="CC647" s="76"/>
      <c r="CD647" s="76"/>
      <c r="CE647" s="76"/>
      <c r="CF647" s="76"/>
      <c r="CG647" s="76"/>
      <c r="CH647" s="76"/>
      <c r="CI647" s="76"/>
      <c r="CJ647" s="76"/>
      <c r="CK647" s="76"/>
      <c r="CL647" s="76"/>
      <c r="CM647" s="76"/>
      <c r="CN647" s="76"/>
      <c r="CO647" s="76"/>
      <c r="CP647" s="76"/>
      <c r="CQ647" s="76"/>
      <c r="CR647" s="76"/>
      <c r="CS647" s="76"/>
      <c r="CT647" s="76"/>
      <c r="CU647" s="76"/>
      <c r="CV647" s="76"/>
      <c r="CW647" s="76"/>
      <c r="CX647" s="76"/>
      <c r="CY647" s="76"/>
      <c r="CZ647" s="76"/>
      <c r="DA647" s="76"/>
      <c r="DB647" s="76"/>
      <c r="DC647" s="76"/>
      <c r="DD647" s="76"/>
      <c r="DE647" s="76"/>
      <c r="DF647" s="76"/>
      <c r="DG647" s="76"/>
      <c r="DH647" s="76"/>
      <c r="DI647" s="76"/>
      <c r="DJ647" s="76"/>
      <c r="DK647" s="76"/>
      <c r="DL647" s="76"/>
      <c r="DM647" s="76"/>
      <c r="DN647" s="76"/>
      <c r="DO647" s="76"/>
      <c r="DP647" s="76"/>
      <c r="DQ647" s="76"/>
      <c r="DR647" s="76"/>
      <c r="DS647" s="76"/>
      <c r="DT647" s="76"/>
      <c r="DU647" s="76"/>
      <c r="DV647" s="76"/>
      <c r="DW647" s="76"/>
      <c r="DX647" s="76"/>
      <c r="DY647" s="76"/>
      <c r="DZ647" s="76"/>
      <c r="EA647" s="76"/>
      <c r="EB647" s="76"/>
      <c r="EC647" s="76"/>
      <c r="ED647" s="76"/>
      <c r="EE647" s="76"/>
      <c r="EF647" s="76"/>
      <c r="EG647" s="76"/>
      <c r="EH647" s="76"/>
      <c r="EI647" s="76"/>
      <c r="EJ647" s="76"/>
      <c r="EK647" s="76"/>
      <c r="EL647" s="76"/>
      <c r="EM647" s="76"/>
      <c r="EN647" s="76"/>
      <c r="EO647" s="76"/>
      <c r="EP647" s="76"/>
      <c r="EQ647" s="76"/>
      <c r="ER647" s="76"/>
      <c r="ES647" s="76"/>
      <c r="ET647" s="76"/>
      <c r="EU647" s="76"/>
      <c r="EV647" s="76"/>
      <c r="EW647" s="76"/>
    </row>
    <row r="648" spans="1:153" s="14" customFormat="1" ht="38.25" x14ac:dyDescent="0.2">
      <c r="A648" s="57" t="s">
        <v>52</v>
      </c>
      <c r="B648" s="17"/>
      <c r="C648" s="59">
        <v>629</v>
      </c>
      <c r="D648" s="62" t="s">
        <v>57</v>
      </c>
      <c r="E648" s="62" t="s">
        <v>1578</v>
      </c>
      <c r="F648" s="62" t="s">
        <v>1579</v>
      </c>
      <c r="G648" s="57" t="s">
        <v>81</v>
      </c>
      <c r="H648" s="57">
        <v>50</v>
      </c>
      <c r="I648" s="57" t="s">
        <v>1580</v>
      </c>
      <c r="J648" s="65">
        <v>41836</v>
      </c>
      <c r="K648" s="17"/>
    </row>
    <row r="649" spans="1:153" s="14" customFormat="1" ht="12.75" x14ac:dyDescent="0.2">
      <c r="A649" s="61" t="s">
        <v>1</v>
      </c>
      <c r="B649" s="17"/>
      <c r="C649" s="59">
        <v>630</v>
      </c>
      <c r="D649" s="62" t="s">
        <v>0</v>
      </c>
      <c r="E649" s="62" t="s">
        <v>1581</v>
      </c>
      <c r="F649" s="62" t="s">
        <v>1582</v>
      </c>
      <c r="G649" s="63">
        <v>1992</v>
      </c>
      <c r="H649" s="64">
        <f>50*0.9</f>
        <v>45</v>
      </c>
      <c r="I649" s="57" t="s">
        <v>365</v>
      </c>
      <c r="J649" s="65">
        <v>41929</v>
      </c>
      <c r="K649" s="17"/>
    </row>
    <row r="650" spans="1:153" s="14" customFormat="1" ht="38.25" x14ac:dyDescent="0.2">
      <c r="A650" s="61" t="s">
        <v>1584</v>
      </c>
      <c r="B650" s="17"/>
      <c r="C650" s="59">
        <v>631</v>
      </c>
      <c r="D650" s="62" t="s">
        <v>0</v>
      </c>
      <c r="E650" s="62" t="s">
        <v>1585</v>
      </c>
      <c r="F650" s="62" t="s">
        <v>1586</v>
      </c>
      <c r="G650" s="57">
        <v>2006</v>
      </c>
      <c r="H650" s="63">
        <f>100/3</f>
        <v>33.333333333333336</v>
      </c>
      <c r="I650" s="57" t="s">
        <v>1587</v>
      </c>
      <c r="J650" s="65">
        <v>42318</v>
      </c>
      <c r="K650" s="17"/>
    </row>
    <row r="651" spans="1:153" s="141" customFormat="1" ht="25.5" x14ac:dyDescent="0.2">
      <c r="A651" s="61"/>
      <c r="B651" s="17"/>
      <c r="C651" s="59">
        <v>632</v>
      </c>
      <c r="D651" s="62" t="s">
        <v>85</v>
      </c>
      <c r="E651" s="62" t="s">
        <v>1588</v>
      </c>
      <c r="F651" s="62" t="s">
        <v>1589</v>
      </c>
      <c r="G651" s="57">
        <v>1956</v>
      </c>
      <c r="H651" s="63">
        <v>0</v>
      </c>
      <c r="I651" s="57" t="s">
        <v>141</v>
      </c>
      <c r="J651" s="65">
        <v>41117</v>
      </c>
      <c r="K651" s="17"/>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c r="DK651" s="14"/>
      <c r="DL651" s="14"/>
      <c r="DM651" s="14"/>
      <c r="DN651" s="14"/>
      <c r="DO651" s="14"/>
      <c r="DP651" s="14"/>
      <c r="DQ651" s="14"/>
      <c r="DR651" s="14"/>
      <c r="DS651" s="14"/>
      <c r="DT651" s="14"/>
      <c r="DU651" s="14"/>
      <c r="DV651" s="14"/>
      <c r="DW651" s="14"/>
      <c r="DX651" s="14"/>
      <c r="DY651" s="14"/>
      <c r="DZ651" s="14"/>
      <c r="EA651" s="14"/>
      <c r="EB651" s="14"/>
      <c r="EC651" s="14"/>
      <c r="ED651" s="14"/>
      <c r="EE651" s="14"/>
      <c r="EF651" s="14"/>
      <c r="EG651" s="14"/>
      <c r="EH651" s="14"/>
      <c r="EI651" s="14"/>
      <c r="EJ651" s="14"/>
      <c r="EK651" s="14"/>
      <c r="EL651" s="14"/>
      <c r="EM651" s="14"/>
      <c r="EN651" s="14"/>
      <c r="EO651" s="14"/>
      <c r="EP651" s="14"/>
      <c r="EQ651" s="14"/>
      <c r="ER651" s="14"/>
      <c r="ES651" s="14"/>
      <c r="ET651" s="14"/>
      <c r="EU651" s="14"/>
      <c r="EV651" s="14"/>
      <c r="EW651" s="14"/>
    </row>
    <row r="652" spans="1:153" s="14" customFormat="1" ht="25.5" x14ac:dyDescent="0.2">
      <c r="A652" s="61" t="s">
        <v>1</v>
      </c>
      <c r="B652" s="17"/>
      <c r="C652" s="59">
        <v>633</v>
      </c>
      <c r="D652" s="62" t="s">
        <v>158</v>
      </c>
      <c r="E652" s="62" t="s">
        <v>1590</v>
      </c>
      <c r="F652" s="62" t="s">
        <v>1591</v>
      </c>
      <c r="G652" s="63">
        <v>1967</v>
      </c>
      <c r="H652" s="64">
        <v>5</v>
      </c>
      <c r="I652" s="57" t="s">
        <v>1417</v>
      </c>
      <c r="J652" s="65">
        <v>41826</v>
      </c>
      <c r="K652" s="17"/>
    </row>
    <row r="653" spans="1:153" s="14" customFormat="1" ht="25.5" x14ac:dyDescent="0.2">
      <c r="A653" s="81" t="s">
        <v>1</v>
      </c>
      <c r="B653" s="82"/>
      <c r="C653" s="59">
        <v>634</v>
      </c>
      <c r="D653" s="84" t="s">
        <v>158</v>
      </c>
      <c r="E653" s="62" t="s">
        <v>1592</v>
      </c>
      <c r="F653" s="62" t="s">
        <v>1591</v>
      </c>
      <c r="G653" s="63" t="s">
        <v>1593</v>
      </c>
      <c r="H653" s="64">
        <v>0</v>
      </c>
      <c r="I653" s="57" t="s">
        <v>84</v>
      </c>
      <c r="J653" s="65">
        <v>42485</v>
      </c>
      <c r="K653" s="82"/>
      <c r="L653" s="79"/>
      <c r="M653" s="79"/>
      <c r="N653" s="79"/>
      <c r="O653" s="79"/>
      <c r="P653" s="79"/>
      <c r="Q653" s="79"/>
      <c r="R653" s="79"/>
      <c r="S653" s="79"/>
      <c r="T653" s="79"/>
      <c r="U653" s="79"/>
      <c r="V653" s="79"/>
      <c r="W653" s="79"/>
      <c r="X653" s="79"/>
      <c r="Y653" s="79"/>
      <c r="Z653" s="79"/>
      <c r="AA653" s="79"/>
      <c r="AB653" s="79"/>
      <c r="AC653" s="79"/>
      <c r="AD653" s="79"/>
      <c r="AE653" s="79"/>
      <c r="AF653" s="79"/>
      <c r="AG653" s="79"/>
      <c r="AH653" s="79"/>
      <c r="AI653" s="79"/>
      <c r="AJ653" s="79"/>
      <c r="AK653" s="79"/>
      <c r="AL653" s="79"/>
      <c r="AM653" s="79"/>
      <c r="AN653" s="79"/>
      <c r="AO653" s="79"/>
      <c r="AP653" s="79"/>
      <c r="AQ653" s="79"/>
      <c r="AR653" s="79"/>
      <c r="AS653" s="79"/>
      <c r="AT653" s="79"/>
      <c r="AU653" s="79"/>
      <c r="AV653" s="79"/>
      <c r="AW653" s="79"/>
      <c r="AX653" s="79"/>
      <c r="AY653" s="79"/>
      <c r="AZ653" s="79"/>
      <c r="BA653" s="79"/>
      <c r="BB653" s="79"/>
      <c r="BC653" s="79"/>
      <c r="BD653" s="79"/>
      <c r="BE653" s="79"/>
      <c r="BF653" s="79"/>
      <c r="BG653" s="79"/>
      <c r="BH653" s="79"/>
      <c r="BI653" s="79"/>
      <c r="BJ653" s="79"/>
      <c r="BK653" s="79"/>
      <c r="BL653" s="79"/>
      <c r="BM653" s="79"/>
      <c r="BN653" s="79"/>
      <c r="BO653" s="79"/>
      <c r="BP653" s="79"/>
      <c r="BQ653" s="79"/>
      <c r="BR653" s="79"/>
      <c r="BS653" s="79"/>
      <c r="BT653" s="79"/>
      <c r="BU653" s="79"/>
      <c r="BV653" s="79"/>
      <c r="BW653" s="79"/>
      <c r="BX653" s="79"/>
      <c r="BY653" s="79"/>
      <c r="BZ653" s="79"/>
      <c r="CA653" s="79"/>
      <c r="CB653" s="79"/>
      <c r="CC653" s="79"/>
      <c r="CD653" s="79"/>
      <c r="CE653" s="79"/>
      <c r="CF653" s="79"/>
      <c r="CG653" s="79"/>
      <c r="CH653" s="79"/>
      <c r="CI653" s="79"/>
      <c r="CJ653" s="79"/>
      <c r="CK653" s="79"/>
      <c r="CL653" s="79"/>
      <c r="CM653" s="79"/>
      <c r="CN653" s="79"/>
      <c r="CO653" s="79"/>
      <c r="CP653" s="79"/>
      <c r="CQ653" s="79"/>
      <c r="CR653" s="79"/>
      <c r="CS653" s="79"/>
      <c r="CT653" s="79"/>
      <c r="CU653" s="79"/>
      <c r="CV653" s="79"/>
      <c r="CW653" s="79"/>
      <c r="CX653" s="79"/>
      <c r="CY653" s="79"/>
      <c r="CZ653" s="79"/>
      <c r="DA653" s="79"/>
      <c r="DB653" s="79"/>
      <c r="DC653" s="79"/>
      <c r="DD653" s="79"/>
      <c r="DE653" s="79"/>
      <c r="DF653" s="79"/>
      <c r="DG653" s="79"/>
      <c r="DH653" s="79"/>
      <c r="DI653" s="79"/>
      <c r="DJ653" s="79"/>
      <c r="DK653" s="79"/>
      <c r="DL653" s="79"/>
      <c r="DM653" s="79"/>
      <c r="DN653" s="79"/>
      <c r="DO653" s="79"/>
      <c r="DP653" s="79"/>
      <c r="DQ653" s="79"/>
      <c r="DR653" s="79"/>
      <c r="DS653" s="79"/>
      <c r="DT653" s="79"/>
      <c r="DU653" s="79"/>
      <c r="DV653" s="79"/>
      <c r="DW653" s="79"/>
      <c r="DX653" s="79"/>
      <c r="DY653" s="79"/>
      <c r="DZ653" s="79"/>
      <c r="EA653" s="79"/>
      <c r="EB653" s="79"/>
      <c r="EC653" s="79"/>
      <c r="ED653" s="79"/>
      <c r="EE653" s="79"/>
      <c r="EF653" s="79"/>
      <c r="EG653" s="79"/>
      <c r="EH653" s="79"/>
      <c r="EI653" s="79"/>
      <c r="EJ653" s="79"/>
      <c r="EK653" s="79"/>
      <c r="EL653" s="79"/>
      <c r="EM653" s="79"/>
      <c r="EN653" s="79"/>
      <c r="EO653" s="79"/>
      <c r="EP653" s="79"/>
      <c r="EQ653" s="79"/>
      <c r="ER653" s="79"/>
      <c r="ES653" s="79"/>
      <c r="ET653" s="79"/>
      <c r="EU653" s="79"/>
      <c r="EV653" s="79"/>
      <c r="EW653" s="79"/>
    </row>
    <row r="654" spans="1:153" s="14" customFormat="1" ht="25.5" x14ac:dyDescent="0.2">
      <c r="A654" s="61" t="s">
        <v>1594</v>
      </c>
      <c r="B654" s="17"/>
      <c r="C654" s="59">
        <v>635</v>
      </c>
      <c r="D654" s="62" t="s">
        <v>71</v>
      </c>
      <c r="E654" s="62" t="s">
        <v>188</v>
      </c>
      <c r="F654" s="62" t="s">
        <v>1595</v>
      </c>
      <c r="G654" s="63">
        <v>1968</v>
      </c>
      <c r="H654" s="64">
        <v>15</v>
      </c>
      <c r="I654" s="57" t="s">
        <v>69</v>
      </c>
      <c r="J654" s="87">
        <v>36526</v>
      </c>
      <c r="K654" s="17"/>
    </row>
    <row r="655" spans="1:153" s="14" customFormat="1" ht="25.5" x14ac:dyDescent="0.2">
      <c r="A655" s="61" t="s">
        <v>1594</v>
      </c>
      <c r="B655" s="17"/>
      <c r="C655" s="59">
        <v>636</v>
      </c>
      <c r="D655" s="84" t="s">
        <v>71</v>
      </c>
      <c r="E655" s="62" t="s">
        <v>188</v>
      </c>
      <c r="F655" s="62" t="s">
        <v>1596</v>
      </c>
      <c r="G655" s="63">
        <v>1967</v>
      </c>
      <c r="H655" s="64">
        <v>0</v>
      </c>
      <c r="I655" s="57" t="s">
        <v>241</v>
      </c>
      <c r="J655" s="87">
        <v>43119</v>
      </c>
      <c r="K655" s="17"/>
    </row>
    <row r="656" spans="1:153" s="14" customFormat="1" ht="38.25" x14ac:dyDescent="0.2">
      <c r="A656" s="61" t="s">
        <v>1</v>
      </c>
      <c r="B656" s="17"/>
      <c r="C656" s="59">
        <v>637</v>
      </c>
      <c r="D656" s="62" t="s">
        <v>0</v>
      </c>
      <c r="E656" s="62" t="s">
        <v>1597</v>
      </c>
      <c r="F656" s="62" t="s">
        <v>1598</v>
      </c>
      <c r="G656" s="57">
        <v>1969</v>
      </c>
      <c r="H656" s="63">
        <v>95</v>
      </c>
      <c r="I656" s="57" t="s">
        <v>598</v>
      </c>
      <c r="J656" s="65">
        <v>41117</v>
      </c>
      <c r="K656" s="17"/>
    </row>
    <row r="657" spans="1:153" s="14" customFormat="1" ht="38.25" x14ac:dyDescent="0.2">
      <c r="A657" s="61"/>
      <c r="B657" s="17"/>
      <c r="C657" s="59">
        <v>638</v>
      </c>
      <c r="D657" s="62" t="s">
        <v>78</v>
      </c>
      <c r="E657" s="62" t="s">
        <v>1599</v>
      </c>
      <c r="F657" s="62" t="s">
        <v>1600</v>
      </c>
      <c r="G657" s="63" t="s">
        <v>81</v>
      </c>
      <c r="H657" s="64">
        <v>0</v>
      </c>
      <c r="I657" s="57" t="s">
        <v>1601</v>
      </c>
      <c r="J657" s="65">
        <v>40179</v>
      </c>
      <c r="K657" s="17"/>
    </row>
    <row r="658" spans="1:153" s="79" customFormat="1" ht="25.5" x14ac:dyDescent="0.2">
      <c r="A658" s="61"/>
      <c r="B658" s="17"/>
      <c r="C658" s="59">
        <v>639</v>
      </c>
      <c r="D658" s="62" t="s">
        <v>33</v>
      </c>
      <c r="E658" s="62" t="s">
        <v>1602</v>
      </c>
      <c r="F658" s="62" t="s">
        <v>1603</v>
      </c>
      <c r="G658" s="63">
        <v>1942</v>
      </c>
      <c r="H658" s="64">
        <f>135/150</f>
        <v>0.9</v>
      </c>
      <c r="I658" s="57" t="s">
        <v>172</v>
      </c>
      <c r="J658" s="65">
        <v>40389</v>
      </c>
      <c r="K658" s="17"/>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14"/>
      <c r="CA658" s="14"/>
      <c r="CB658" s="14"/>
      <c r="CC658" s="14"/>
      <c r="CD658" s="14"/>
      <c r="CE658" s="14"/>
      <c r="CF658" s="14"/>
      <c r="CG658" s="14"/>
      <c r="CH658" s="14"/>
      <c r="CI658" s="14"/>
      <c r="CJ658" s="14"/>
      <c r="CK658" s="14"/>
      <c r="CL658" s="14"/>
      <c r="CM658" s="14"/>
      <c r="CN658" s="14"/>
      <c r="CO658" s="14"/>
      <c r="CP658" s="14"/>
      <c r="CQ658" s="14"/>
      <c r="CR658" s="14"/>
      <c r="CS658" s="14"/>
      <c r="CT658" s="14"/>
      <c r="CU658" s="14"/>
      <c r="CV658" s="14"/>
      <c r="CW658" s="14"/>
      <c r="CX658" s="14"/>
      <c r="CY658" s="14"/>
      <c r="CZ658" s="14"/>
      <c r="DA658" s="14"/>
      <c r="DB658" s="14"/>
      <c r="DC658" s="14"/>
      <c r="DD658" s="14"/>
      <c r="DE658" s="14"/>
      <c r="DF658" s="14"/>
      <c r="DG658" s="14"/>
      <c r="DH658" s="14"/>
      <c r="DI658" s="14"/>
      <c r="DJ658" s="14"/>
      <c r="DK658" s="14"/>
      <c r="DL658" s="14"/>
      <c r="DM658" s="14"/>
      <c r="DN658" s="14"/>
      <c r="DO658" s="14"/>
      <c r="DP658" s="14"/>
      <c r="DQ658" s="14"/>
      <c r="DR658" s="14"/>
      <c r="DS658" s="14"/>
      <c r="DT658" s="14"/>
      <c r="DU658" s="14"/>
      <c r="DV658" s="14"/>
      <c r="DW658" s="14"/>
      <c r="DX658" s="14"/>
      <c r="DY658" s="14"/>
      <c r="DZ658" s="14"/>
      <c r="EA658" s="14"/>
      <c r="EB658" s="14"/>
      <c r="EC658" s="14"/>
      <c r="ED658" s="14"/>
      <c r="EE658" s="14"/>
      <c r="EF658" s="14"/>
      <c r="EG658" s="14"/>
      <c r="EH658" s="14"/>
      <c r="EI658" s="14"/>
      <c r="EJ658" s="14"/>
      <c r="EK658" s="14"/>
      <c r="EL658" s="14"/>
      <c r="EM658" s="14"/>
      <c r="EN658" s="14"/>
      <c r="EO658" s="14"/>
      <c r="EP658" s="14"/>
      <c r="EQ658" s="14"/>
      <c r="ER658" s="14"/>
      <c r="ES658" s="14"/>
      <c r="ET658" s="14"/>
      <c r="EU658" s="14"/>
      <c r="EV658" s="14"/>
      <c r="EW658" s="14"/>
    </row>
    <row r="659" spans="1:153" s="14" customFormat="1" ht="25.5" x14ac:dyDescent="0.2">
      <c r="A659" s="61"/>
      <c r="B659" s="17"/>
      <c r="C659" s="59">
        <v>640</v>
      </c>
      <c r="D659" s="62" t="s">
        <v>33</v>
      </c>
      <c r="E659" s="62" t="s">
        <v>1602</v>
      </c>
      <c r="F659" s="62" t="s">
        <v>1604</v>
      </c>
      <c r="G659" s="63">
        <v>1945</v>
      </c>
      <c r="H659" s="64">
        <v>3</v>
      </c>
      <c r="I659" s="57" t="s">
        <v>808</v>
      </c>
      <c r="J659" s="65">
        <v>40669</v>
      </c>
      <c r="K659" s="17"/>
      <c r="L659" s="76"/>
      <c r="M659" s="76"/>
      <c r="N659" s="76"/>
      <c r="O659" s="76"/>
      <c r="P659" s="76"/>
      <c r="Q659" s="76"/>
      <c r="R659" s="76"/>
      <c r="S659" s="76"/>
      <c r="T659" s="76"/>
      <c r="U659" s="76"/>
      <c r="V659" s="76"/>
      <c r="W659" s="76"/>
      <c r="X659" s="76"/>
      <c r="Y659" s="76"/>
      <c r="Z659" s="76"/>
      <c r="AA659" s="76"/>
      <c r="AB659" s="76"/>
      <c r="AC659" s="76"/>
      <c r="AD659" s="76"/>
      <c r="AE659" s="76"/>
      <c r="AF659" s="76"/>
      <c r="AG659" s="76"/>
      <c r="AH659" s="76"/>
      <c r="AI659" s="76"/>
      <c r="AJ659" s="76"/>
      <c r="AK659" s="76"/>
      <c r="AL659" s="76"/>
      <c r="AM659" s="76"/>
      <c r="AN659" s="76"/>
      <c r="AO659" s="76"/>
      <c r="AP659" s="76"/>
      <c r="AQ659" s="76"/>
      <c r="AR659" s="76"/>
      <c r="AS659" s="76"/>
      <c r="AT659" s="76"/>
      <c r="AU659" s="76"/>
      <c r="AV659" s="76"/>
      <c r="AW659" s="76"/>
      <c r="AX659" s="76"/>
      <c r="AY659" s="76"/>
      <c r="AZ659" s="76"/>
      <c r="BA659" s="76"/>
      <c r="BB659" s="76"/>
      <c r="BC659" s="76"/>
      <c r="BD659" s="76"/>
      <c r="BE659" s="76"/>
      <c r="BF659" s="76"/>
      <c r="BG659" s="76"/>
      <c r="BH659" s="76"/>
      <c r="BI659" s="76"/>
      <c r="BJ659" s="76"/>
      <c r="BK659" s="76"/>
      <c r="BL659" s="76"/>
      <c r="BM659" s="76"/>
      <c r="BN659" s="76"/>
      <c r="BO659" s="76"/>
      <c r="BP659" s="76"/>
      <c r="BQ659" s="76"/>
      <c r="BR659" s="76"/>
      <c r="BS659" s="76"/>
      <c r="BT659" s="76"/>
      <c r="BU659" s="76"/>
      <c r="BV659" s="76"/>
      <c r="BW659" s="76"/>
      <c r="BX659" s="76"/>
      <c r="BY659" s="76"/>
      <c r="BZ659" s="76"/>
      <c r="CA659" s="76"/>
      <c r="CB659" s="76"/>
      <c r="CC659" s="76"/>
      <c r="CD659" s="76"/>
      <c r="CE659" s="76"/>
      <c r="CF659" s="76"/>
      <c r="CG659" s="76"/>
      <c r="CH659" s="76"/>
      <c r="CI659" s="76"/>
      <c r="CJ659" s="76"/>
      <c r="CK659" s="76"/>
      <c r="CL659" s="76"/>
      <c r="CM659" s="76"/>
      <c r="CN659" s="76"/>
      <c r="CO659" s="76"/>
      <c r="CP659" s="76"/>
      <c r="CQ659" s="76"/>
      <c r="CR659" s="76"/>
      <c r="CS659" s="76"/>
      <c r="CT659" s="76"/>
      <c r="CU659" s="76"/>
      <c r="CV659" s="76"/>
      <c r="CW659" s="76"/>
      <c r="CX659" s="76"/>
      <c r="CY659" s="76"/>
      <c r="CZ659" s="76"/>
      <c r="DA659" s="76"/>
      <c r="DB659" s="76"/>
      <c r="DC659" s="76"/>
      <c r="DD659" s="76"/>
      <c r="DE659" s="76"/>
      <c r="DF659" s="76"/>
      <c r="DG659" s="76"/>
      <c r="DH659" s="76"/>
      <c r="DI659" s="76"/>
      <c r="DJ659" s="76"/>
      <c r="DK659" s="76"/>
      <c r="DL659" s="76"/>
      <c r="DM659" s="76"/>
      <c r="DN659" s="76"/>
      <c r="DO659" s="76"/>
      <c r="DP659" s="76"/>
      <c r="DQ659" s="76"/>
      <c r="DR659" s="76"/>
      <c r="DS659" s="76"/>
      <c r="DT659" s="76"/>
      <c r="DU659" s="76"/>
      <c r="DV659" s="76"/>
      <c r="DW659" s="76"/>
      <c r="DX659" s="76"/>
      <c r="DY659" s="76"/>
      <c r="DZ659" s="76"/>
      <c r="EA659" s="76"/>
      <c r="EB659" s="76"/>
      <c r="EC659" s="76"/>
      <c r="ED659" s="76"/>
      <c r="EE659" s="76"/>
      <c r="EF659" s="76"/>
      <c r="EG659" s="76"/>
      <c r="EH659" s="76"/>
      <c r="EI659" s="76"/>
      <c r="EJ659" s="76"/>
      <c r="EK659" s="76"/>
      <c r="EL659" s="76"/>
      <c r="EM659" s="76"/>
      <c r="EN659" s="76"/>
      <c r="EO659" s="76"/>
      <c r="EP659" s="76"/>
      <c r="EQ659" s="76"/>
      <c r="ER659" s="76"/>
      <c r="ES659" s="76"/>
      <c r="ET659" s="76"/>
      <c r="EU659" s="76"/>
      <c r="EV659" s="76"/>
      <c r="EW659" s="76"/>
    </row>
    <row r="660" spans="1:153" s="117" customFormat="1" ht="51" x14ac:dyDescent="0.2">
      <c r="A660" s="61"/>
      <c r="B660" s="17"/>
      <c r="C660" s="59">
        <v>641</v>
      </c>
      <c r="D660" s="62" t="s">
        <v>33</v>
      </c>
      <c r="E660" s="62" t="s">
        <v>1605</v>
      </c>
      <c r="F660" s="62" t="s">
        <v>1606</v>
      </c>
      <c r="G660" s="63">
        <v>1970</v>
      </c>
      <c r="H660" s="89">
        <v>0</v>
      </c>
      <c r="I660" s="57" t="s">
        <v>69</v>
      </c>
      <c r="J660" s="65">
        <v>39125</v>
      </c>
      <c r="K660" s="17"/>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c r="CE660" s="14"/>
      <c r="CF660" s="14"/>
      <c r="CG660" s="14"/>
      <c r="CH660" s="14"/>
      <c r="CI660" s="14"/>
      <c r="CJ660" s="14"/>
      <c r="CK660" s="14"/>
      <c r="CL660" s="14"/>
      <c r="CM660" s="14"/>
      <c r="CN660" s="14"/>
      <c r="CO660" s="14"/>
      <c r="CP660" s="14"/>
      <c r="CQ660" s="14"/>
      <c r="CR660" s="14"/>
      <c r="CS660" s="14"/>
      <c r="CT660" s="14"/>
      <c r="CU660" s="14"/>
      <c r="CV660" s="14"/>
      <c r="CW660" s="14"/>
      <c r="CX660" s="14"/>
      <c r="CY660" s="14"/>
      <c r="CZ660" s="14"/>
      <c r="DA660" s="14"/>
      <c r="DB660" s="14"/>
      <c r="DC660" s="14"/>
      <c r="DD660" s="14"/>
      <c r="DE660" s="14"/>
      <c r="DF660" s="14"/>
      <c r="DG660" s="14"/>
      <c r="DH660" s="14"/>
      <c r="DI660" s="14"/>
      <c r="DJ660" s="14"/>
      <c r="DK660" s="14"/>
      <c r="DL660" s="14"/>
      <c r="DM660" s="14"/>
      <c r="DN660" s="14"/>
      <c r="DO660" s="14"/>
      <c r="DP660" s="14"/>
      <c r="DQ660" s="14"/>
      <c r="DR660" s="14"/>
      <c r="DS660" s="14"/>
      <c r="DT660" s="14"/>
      <c r="DU660" s="14"/>
      <c r="DV660" s="14"/>
      <c r="DW660" s="14"/>
      <c r="DX660" s="14"/>
      <c r="DY660" s="14"/>
      <c r="DZ660" s="14"/>
      <c r="EA660" s="14"/>
      <c r="EB660" s="14"/>
      <c r="EC660" s="14"/>
      <c r="ED660" s="14"/>
      <c r="EE660" s="14"/>
      <c r="EF660" s="14"/>
      <c r="EG660" s="14"/>
      <c r="EH660" s="14"/>
      <c r="EI660" s="14"/>
      <c r="EJ660" s="14"/>
      <c r="EK660" s="14"/>
      <c r="EL660" s="14"/>
      <c r="EM660" s="14"/>
      <c r="EN660" s="14"/>
      <c r="EO660" s="14"/>
      <c r="EP660" s="14"/>
      <c r="EQ660" s="14"/>
      <c r="ER660" s="14"/>
      <c r="ES660" s="14"/>
      <c r="ET660" s="14"/>
      <c r="EU660" s="14"/>
      <c r="EV660" s="14"/>
      <c r="EW660" s="14"/>
    </row>
    <row r="661" spans="1:153" s="117" customFormat="1" ht="38.25" x14ac:dyDescent="0.2">
      <c r="A661" s="61"/>
      <c r="B661" s="17"/>
      <c r="C661" s="59">
        <v>642</v>
      </c>
      <c r="D661" s="62" t="s">
        <v>952</v>
      </c>
      <c r="E661" s="62" t="s">
        <v>1607</v>
      </c>
      <c r="F661" s="62" t="s">
        <v>1608</v>
      </c>
      <c r="G661" s="57">
        <v>2010</v>
      </c>
      <c r="H661" s="63">
        <f>100/3</f>
        <v>33.333333333333336</v>
      </c>
      <c r="I661" s="57" t="s">
        <v>1587</v>
      </c>
      <c r="J661" s="65">
        <v>42318</v>
      </c>
      <c r="K661" s="17"/>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c r="CE661" s="14"/>
      <c r="CF661" s="14"/>
      <c r="CG661" s="14"/>
      <c r="CH661" s="14"/>
      <c r="CI661" s="14"/>
      <c r="CJ661" s="14"/>
      <c r="CK661" s="14"/>
      <c r="CL661" s="14"/>
      <c r="CM661" s="14"/>
      <c r="CN661" s="14"/>
      <c r="CO661" s="14"/>
      <c r="CP661" s="14"/>
      <c r="CQ661" s="14"/>
      <c r="CR661" s="14"/>
      <c r="CS661" s="14"/>
      <c r="CT661" s="14"/>
      <c r="CU661" s="14"/>
      <c r="CV661" s="14"/>
      <c r="CW661" s="14"/>
      <c r="CX661" s="14"/>
      <c r="CY661" s="14"/>
      <c r="CZ661" s="14"/>
      <c r="DA661" s="14"/>
      <c r="DB661" s="14"/>
      <c r="DC661" s="14"/>
      <c r="DD661" s="14"/>
      <c r="DE661" s="14"/>
      <c r="DF661" s="14"/>
      <c r="DG661" s="14"/>
      <c r="DH661" s="14"/>
      <c r="DI661" s="14"/>
      <c r="DJ661" s="14"/>
      <c r="DK661" s="14"/>
      <c r="DL661" s="14"/>
      <c r="DM661" s="14"/>
      <c r="DN661" s="14"/>
      <c r="DO661" s="14"/>
      <c r="DP661" s="14"/>
      <c r="DQ661" s="14"/>
      <c r="DR661" s="14"/>
      <c r="DS661" s="14"/>
      <c r="DT661" s="14"/>
      <c r="DU661" s="14"/>
      <c r="DV661" s="14"/>
      <c r="DW661" s="14"/>
      <c r="DX661" s="14"/>
      <c r="DY661" s="14"/>
      <c r="DZ661" s="14"/>
      <c r="EA661" s="14"/>
      <c r="EB661" s="14"/>
      <c r="EC661" s="14"/>
      <c r="ED661" s="14"/>
      <c r="EE661" s="14"/>
      <c r="EF661" s="14"/>
      <c r="EG661" s="14"/>
      <c r="EH661" s="14"/>
      <c r="EI661" s="14"/>
      <c r="EJ661" s="14"/>
      <c r="EK661" s="14"/>
      <c r="EL661" s="14"/>
      <c r="EM661" s="14"/>
      <c r="EN661" s="14"/>
      <c r="EO661" s="14"/>
      <c r="EP661" s="14"/>
      <c r="EQ661" s="14"/>
      <c r="ER661" s="14"/>
      <c r="ES661" s="14"/>
      <c r="ET661" s="14"/>
      <c r="EU661" s="14"/>
      <c r="EV661" s="14"/>
      <c r="EW661" s="14"/>
    </row>
    <row r="662" spans="1:153" s="100" customFormat="1" ht="38.25" x14ac:dyDescent="0.2">
      <c r="A662" s="61"/>
      <c r="B662" s="17"/>
      <c r="C662" s="59">
        <v>643</v>
      </c>
      <c r="D662" s="62" t="s">
        <v>1609</v>
      </c>
      <c r="E662" s="62" t="s">
        <v>1610</v>
      </c>
      <c r="F662" s="62" t="s">
        <v>1611</v>
      </c>
      <c r="G662" s="63">
        <v>1946</v>
      </c>
      <c r="H662" s="64">
        <v>3</v>
      </c>
      <c r="I662" s="57" t="s">
        <v>69</v>
      </c>
      <c r="J662" s="65">
        <v>38825</v>
      </c>
      <c r="K662" s="77"/>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14"/>
      <c r="CA662" s="14"/>
      <c r="CB662" s="14"/>
      <c r="CC662" s="14"/>
      <c r="CD662" s="14"/>
      <c r="CE662" s="14"/>
      <c r="CF662" s="14"/>
      <c r="CG662" s="14"/>
      <c r="CH662" s="14"/>
      <c r="CI662" s="14"/>
      <c r="CJ662" s="14"/>
      <c r="CK662" s="14"/>
      <c r="CL662" s="14"/>
      <c r="CM662" s="14"/>
      <c r="CN662" s="14"/>
      <c r="CO662" s="14"/>
      <c r="CP662" s="14"/>
      <c r="CQ662" s="14"/>
      <c r="CR662" s="14"/>
      <c r="CS662" s="14"/>
      <c r="CT662" s="14"/>
      <c r="CU662" s="14"/>
      <c r="CV662" s="14"/>
      <c r="CW662" s="14"/>
      <c r="CX662" s="14"/>
      <c r="CY662" s="14"/>
      <c r="CZ662" s="14"/>
      <c r="DA662" s="14"/>
      <c r="DB662" s="14"/>
      <c r="DC662" s="14"/>
      <c r="DD662" s="14"/>
      <c r="DE662" s="14"/>
      <c r="DF662" s="14"/>
      <c r="DG662" s="14"/>
      <c r="DH662" s="14"/>
      <c r="DI662" s="14"/>
      <c r="DJ662" s="14"/>
      <c r="DK662" s="14"/>
      <c r="DL662" s="14"/>
      <c r="DM662" s="14"/>
      <c r="DN662" s="14"/>
      <c r="DO662" s="14"/>
      <c r="DP662" s="14"/>
      <c r="DQ662" s="14"/>
      <c r="DR662" s="14"/>
      <c r="DS662" s="14"/>
      <c r="DT662" s="14"/>
      <c r="DU662" s="14"/>
      <c r="DV662" s="14"/>
      <c r="DW662" s="14"/>
      <c r="DX662" s="14"/>
      <c r="DY662" s="14"/>
      <c r="DZ662" s="14"/>
      <c r="EA662" s="14"/>
      <c r="EB662" s="14"/>
      <c r="EC662" s="14"/>
      <c r="ED662" s="14"/>
      <c r="EE662" s="14"/>
      <c r="EF662" s="14"/>
      <c r="EG662" s="14"/>
      <c r="EH662" s="14"/>
      <c r="EI662" s="14"/>
      <c r="EJ662" s="14"/>
      <c r="EK662" s="14"/>
      <c r="EL662" s="14"/>
      <c r="EM662" s="14"/>
      <c r="EN662" s="14"/>
      <c r="EO662" s="14"/>
      <c r="EP662" s="14"/>
      <c r="EQ662" s="14"/>
      <c r="ER662" s="14"/>
      <c r="ES662" s="14"/>
      <c r="ET662" s="14"/>
      <c r="EU662" s="14"/>
      <c r="EV662" s="14"/>
      <c r="EW662" s="14"/>
    </row>
    <row r="663" spans="1:153" s="104" customFormat="1" ht="38.25" x14ac:dyDescent="0.2">
      <c r="A663" s="61" t="s">
        <v>1</v>
      </c>
      <c r="B663" s="17"/>
      <c r="C663" s="59">
        <v>644</v>
      </c>
      <c r="D663" s="62" t="s">
        <v>85</v>
      </c>
      <c r="E663" s="62" t="s">
        <v>1612</v>
      </c>
      <c r="F663" s="62" t="s">
        <v>1613</v>
      </c>
      <c r="G663" s="63">
        <v>1748</v>
      </c>
      <c r="H663" s="64">
        <v>270</v>
      </c>
      <c r="I663" s="57" t="s">
        <v>1614</v>
      </c>
      <c r="J663" s="65">
        <v>42052</v>
      </c>
      <c r="K663" s="77"/>
      <c r="L663" s="129"/>
      <c r="M663" s="129"/>
      <c r="N663" s="129"/>
      <c r="O663" s="129"/>
      <c r="P663" s="129"/>
      <c r="Q663" s="129"/>
      <c r="R663" s="129"/>
      <c r="S663" s="129"/>
      <c r="T663" s="129"/>
      <c r="U663" s="129"/>
      <c r="V663" s="129"/>
      <c r="W663" s="129"/>
      <c r="X663" s="129"/>
      <c r="Y663" s="129"/>
      <c r="Z663" s="129"/>
      <c r="AA663" s="129"/>
      <c r="AB663" s="129"/>
      <c r="AC663" s="129"/>
      <c r="AD663" s="129"/>
      <c r="AE663" s="129"/>
      <c r="AF663" s="129"/>
      <c r="AG663" s="129"/>
      <c r="AH663" s="129"/>
      <c r="AI663" s="129"/>
      <c r="AJ663" s="129"/>
      <c r="AK663" s="129"/>
      <c r="AL663" s="129"/>
      <c r="AM663" s="129"/>
      <c r="AN663" s="129"/>
      <c r="AO663" s="129"/>
      <c r="AP663" s="129"/>
      <c r="AQ663" s="129"/>
      <c r="AR663" s="129"/>
      <c r="AS663" s="129"/>
      <c r="AT663" s="129"/>
      <c r="AU663" s="129"/>
      <c r="AV663" s="129"/>
      <c r="AW663" s="129"/>
      <c r="AX663" s="129"/>
      <c r="AY663" s="129"/>
      <c r="AZ663" s="129"/>
      <c r="BA663" s="129"/>
      <c r="BB663" s="129"/>
      <c r="BC663" s="129"/>
      <c r="BD663" s="129"/>
      <c r="BE663" s="129"/>
      <c r="BF663" s="129"/>
      <c r="BG663" s="129"/>
      <c r="BH663" s="129"/>
      <c r="BI663" s="129"/>
      <c r="BJ663" s="129"/>
      <c r="BK663" s="129"/>
      <c r="BL663" s="129"/>
      <c r="BM663" s="129"/>
      <c r="BN663" s="129"/>
      <c r="BO663" s="129"/>
      <c r="BP663" s="129"/>
      <c r="BQ663" s="129"/>
      <c r="BR663" s="129"/>
      <c r="BS663" s="129"/>
      <c r="BT663" s="129"/>
      <c r="BU663" s="129"/>
      <c r="BV663" s="129"/>
      <c r="BW663" s="129"/>
      <c r="BX663" s="129"/>
      <c r="BY663" s="129"/>
      <c r="BZ663" s="129"/>
      <c r="CA663" s="129"/>
      <c r="CB663" s="129"/>
      <c r="CC663" s="129"/>
      <c r="CD663" s="129"/>
      <c r="CE663" s="129"/>
      <c r="CF663" s="129"/>
      <c r="CG663" s="129"/>
      <c r="CH663" s="129"/>
      <c r="CI663" s="129"/>
      <c r="CJ663" s="129"/>
      <c r="CK663" s="129"/>
      <c r="CL663" s="129"/>
      <c r="CM663" s="129"/>
      <c r="CN663" s="129"/>
      <c r="CO663" s="129"/>
      <c r="CP663" s="129"/>
      <c r="CQ663" s="129"/>
      <c r="CR663" s="129"/>
      <c r="CS663" s="129"/>
      <c r="CT663" s="129"/>
      <c r="CU663" s="129"/>
      <c r="CV663" s="129"/>
      <c r="CW663" s="129"/>
      <c r="CX663" s="129"/>
      <c r="CY663" s="129"/>
      <c r="CZ663" s="129"/>
      <c r="DA663" s="129"/>
      <c r="DB663" s="129"/>
      <c r="DC663" s="129"/>
      <c r="DD663" s="129"/>
      <c r="DE663" s="129"/>
      <c r="DF663" s="129"/>
      <c r="DG663" s="129"/>
      <c r="DH663" s="129"/>
      <c r="DI663" s="129"/>
      <c r="DJ663" s="129"/>
      <c r="DK663" s="129"/>
      <c r="DL663" s="129"/>
      <c r="DM663" s="129"/>
      <c r="DN663" s="129"/>
      <c r="DO663" s="129"/>
      <c r="DP663" s="129"/>
      <c r="DQ663" s="129"/>
      <c r="DR663" s="129"/>
      <c r="DS663" s="129"/>
      <c r="DT663" s="129"/>
      <c r="DU663" s="129"/>
      <c r="DV663" s="129"/>
      <c r="DW663" s="129"/>
      <c r="DX663" s="129"/>
      <c r="DY663" s="129"/>
      <c r="DZ663" s="129"/>
      <c r="EA663" s="129"/>
      <c r="EB663" s="129"/>
      <c r="EC663" s="129"/>
      <c r="ED663" s="129"/>
      <c r="EE663" s="129"/>
      <c r="EF663" s="129"/>
      <c r="EG663" s="129"/>
      <c r="EH663" s="129"/>
      <c r="EI663" s="129"/>
      <c r="EJ663" s="129"/>
      <c r="EK663" s="129"/>
      <c r="EL663" s="129"/>
      <c r="EM663" s="129"/>
      <c r="EN663" s="129"/>
      <c r="EO663" s="129"/>
      <c r="EP663" s="129"/>
      <c r="EQ663" s="129"/>
      <c r="ER663" s="129"/>
      <c r="ES663" s="129"/>
      <c r="ET663" s="129"/>
      <c r="EU663" s="129"/>
      <c r="EV663" s="129"/>
      <c r="EW663" s="129"/>
    </row>
    <row r="664" spans="1:153" s="14" customFormat="1" ht="38.25" x14ac:dyDescent="0.2">
      <c r="A664" s="61" t="s">
        <v>1</v>
      </c>
      <c r="B664" s="17"/>
      <c r="C664" s="59">
        <v>645</v>
      </c>
      <c r="D664" s="84" t="s">
        <v>85</v>
      </c>
      <c r="E664" s="62" t="s">
        <v>1612</v>
      </c>
      <c r="F664" s="62" t="s">
        <v>1615</v>
      </c>
      <c r="G664" s="115" t="s">
        <v>1616</v>
      </c>
      <c r="H664" s="64">
        <v>0</v>
      </c>
      <c r="I664" s="57" t="s">
        <v>84</v>
      </c>
      <c r="J664" s="65">
        <v>42663</v>
      </c>
      <c r="K664" s="77"/>
      <c r="L664" s="129"/>
      <c r="M664" s="129"/>
      <c r="N664" s="129"/>
      <c r="O664" s="129"/>
      <c r="P664" s="129"/>
      <c r="Q664" s="129"/>
      <c r="R664" s="129"/>
      <c r="S664" s="129"/>
      <c r="T664" s="129"/>
      <c r="U664" s="129"/>
      <c r="V664" s="129"/>
      <c r="W664" s="129"/>
      <c r="X664" s="129"/>
      <c r="Y664" s="129"/>
      <c r="Z664" s="129"/>
      <c r="AA664" s="129"/>
      <c r="AB664" s="129"/>
      <c r="AC664" s="129"/>
      <c r="AD664" s="129"/>
      <c r="AE664" s="129"/>
      <c r="AF664" s="129"/>
      <c r="AG664" s="129"/>
      <c r="AH664" s="129"/>
      <c r="AI664" s="129"/>
      <c r="AJ664" s="129"/>
      <c r="AK664" s="129"/>
      <c r="AL664" s="129"/>
      <c r="AM664" s="129"/>
      <c r="AN664" s="129"/>
      <c r="AO664" s="129"/>
      <c r="AP664" s="129"/>
      <c r="AQ664" s="129"/>
      <c r="AR664" s="129"/>
      <c r="AS664" s="129"/>
      <c r="AT664" s="129"/>
      <c r="AU664" s="129"/>
      <c r="AV664" s="129"/>
      <c r="AW664" s="129"/>
      <c r="AX664" s="129"/>
      <c r="AY664" s="129"/>
      <c r="AZ664" s="129"/>
      <c r="BA664" s="129"/>
      <c r="BB664" s="129"/>
      <c r="BC664" s="129"/>
      <c r="BD664" s="129"/>
      <c r="BE664" s="129"/>
      <c r="BF664" s="129"/>
      <c r="BG664" s="129"/>
      <c r="BH664" s="129"/>
      <c r="BI664" s="129"/>
      <c r="BJ664" s="129"/>
      <c r="BK664" s="129"/>
      <c r="BL664" s="129"/>
      <c r="BM664" s="129"/>
      <c r="BN664" s="129"/>
      <c r="BO664" s="129"/>
      <c r="BP664" s="129"/>
      <c r="BQ664" s="129"/>
      <c r="BR664" s="129"/>
      <c r="BS664" s="129"/>
      <c r="BT664" s="129"/>
      <c r="BU664" s="129"/>
      <c r="BV664" s="129"/>
      <c r="BW664" s="129"/>
      <c r="BX664" s="129"/>
      <c r="BY664" s="129"/>
      <c r="BZ664" s="129"/>
      <c r="CA664" s="129"/>
      <c r="CB664" s="129"/>
      <c r="CC664" s="129"/>
      <c r="CD664" s="129"/>
      <c r="CE664" s="129"/>
      <c r="CF664" s="129"/>
      <c r="CG664" s="129"/>
      <c r="CH664" s="129"/>
      <c r="CI664" s="129"/>
      <c r="CJ664" s="129"/>
      <c r="CK664" s="129"/>
      <c r="CL664" s="129"/>
      <c r="CM664" s="129"/>
      <c r="CN664" s="129"/>
      <c r="CO664" s="129"/>
      <c r="CP664" s="129"/>
      <c r="CQ664" s="129"/>
      <c r="CR664" s="129"/>
      <c r="CS664" s="129"/>
      <c r="CT664" s="129"/>
      <c r="CU664" s="129"/>
      <c r="CV664" s="129"/>
      <c r="CW664" s="129"/>
      <c r="CX664" s="129"/>
      <c r="CY664" s="129"/>
      <c r="CZ664" s="129"/>
      <c r="DA664" s="129"/>
      <c r="DB664" s="129"/>
      <c r="DC664" s="129"/>
      <c r="DD664" s="129"/>
      <c r="DE664" s="129"/>
      <c r="DF664" s="129"/>
      <c r="DG664" s="129"/>
      <c r="DH664" s="129"/>
      <c r="DI664" s="129"/>
      <c r="DJ664" s="129"/>
      <c r="DK664" s="129"/>
      <c r="DL664" s="129"/>
      <c r="DM664" s="129"/>
      <c r="DN664" s="129"/>
      <c r="DO664" s="129"/>
      <c r="DP664" s="129"/>
      <c r="DQ664" s="129"/>
      <c r="DR664" s="129"/>
      <c r="DS664" s="129"/>
      <c r="DT664" s="129"/>
      <c r="DU664" s="129"/>
      <c r="DV664" s="129"/>
      <c r="DW664" s="129"/>
      <c r="DX664" s="129"/>
      <c r="DY664" s="129"/>
      <c r="DZ664" s="129"/>
      <c r="EA664" s="129"/>
      <c r="EB664" s="129"/>
      <c r="EC664" s="129"/>
      <c r="ED664" s="129"/>
      <c r="EE664" s="129"/>
      <c r="EF664" s="129"/>
      <c r="EG664" s="129"/>
      <c r="EH664" s="129"/>
      <c r="EI664" s="129"/>
      <c r="EJ664" s="129"/>
      <c r="EK664" s="129"/>
      <c r="EL664" s="129"/>
      <c r="EM664" s="129"/>
      <c r="EN664" s="129"/>
      <c r="EO664" s="129"/>
      <c r="EP664" s="129"/>
      <c r="EQ664" s="129"/>
      <c r="ER664" s="129"/>
      <c r="ES664" s="129"/>
      <c r="ET664" s="129"/>
      <c r="EU664" s="129"/>
      <c r="EV664" s="129"/>
      <c r="EW664" s="129"/>
    </row>
    <row r="665" spans="1:153" s="100" customFormat="1" ht="38.25" x14ac:dyDescent="0.2">
      <c r="A665" s="61" t="s">
        <v>1</v>
      </c>
      <c r="B665" s="17"/>
      <c r="C665" s="59">
        <v>646</v>
      </c>
      <c r="D665" s="84" t="s">
        <v>85</v>
      </c>
      <c r="E665" s="85" t="s">
        <v>1617</v>
      </c>
      <c r="F665" s="62" t="s">
        <v>1618</v>
      </c>
      <c r="G665" s="63">
        <v>1878</v>
      </c>
      <c r="H665" s="64">
        <v>10</v>
      </c>
      <c r="I665" s="57" t="s">
        <v>1619</v>
      </c>
      <c r="J665" s="65">
        <v>42916</v>
      </c>
      <c r="K665" s="17"/>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14"/>
      <c r="CA665" s="14"/>
      <c r="CB665" s="14"/>
      <c r="CC665" s="14"/>
      <c r="CD665" s="14"/>
      <c r="CE665" s="14"/>
      <c r="CF665" s="14"/>
      <c r="CG665" s="14"/>
      <c r="CH665" s="14"/>
      <c r="CI665" s="14"/>
      <c r="CJ665" s="14"/>
      <c r="CK665" s="14"/>
      <c r="CL665" s="14"/>
      <c r="CM665" s="14"/>
      <c r="CN665" s="14"/>
      <c r="CO665" s="14"/>
      <c r="CP665" s="14"/>
      <c r="CQ665" s="14"/>
      <c r="CR665" s="14"/>
      <c r="CS665" s="14"/>
      <c r="CT665" s="14"/>
      <c r="CU665" s="14"/>
      <c r="CV665" s="14"/>
      <c r="CW665" s="14"/>
      <c r="CX665" s="14"/>
      <c r="CY665" s="14"/>
      <c r="CZ665" s="14"/>
      <c r="DA665" s="14"/>
      <c r="DB665" s="14"/>
      <c r="DC665" s="14"/>
      <c r="DD665" s="14"/>
      <c r="DE665" s="14"/>
      <c r="DF665" s="14"/>
      <c r="DG665" s="14"/>
      <c r="DH665" s="14"/>
      <c r="DI665" s="14"/>
      <c r="DJ665" s="14"/>
      <c r="DK665" s="14"/>
      <c r="DL665" s="14"/>
      <c r="DM665" s="14"/>
      <c r="DN665" s="14"/>
      <c r="DO665" s="14"/>
      <c r="DP665" s="14"/>
      <c r="DQ665" s="14"/>
      <c r="DR665" s="14"/>
      <c r="DS665" s="14"/>
      <c r="DT665" s="14"/>
      <c r="DU665" s="14"/>
      <c r="DV665" s="14"/>
      <c r="DW665" s="14"/>
      <c r="DX665" s="14"/>
      <c r="DY665" s="14"/>
      <c r="DZ665" s="14"/>
      <c r="EA665" s="14"/>
      <c r="EB665" s="14"/>
      <c r="EC665" s="14"/>
      <c r="ED665" s="14"/>
      <c r="EE665" s="14"/>
      <c r="EF665" s="14"/>
      <c r="EG665" s="14"/>
      <c r="EH665" s="14"/>
      <c r="EI665" s="14"/>
      <c r="EJ665" s="14"/>
      <c r="EK665" s="14"/>
      <c r="EL665" s="14"/>
      <c r="EM665" s="14"/>
      <c r="EN665" s="14"/>
      <c r="EO665" s="14"/>
      <c r="EP665" s="14"/>
      <c r="EQ665" s="14"/>
      <c r="ER665" s="14"/>
      <c r="ES665" s="14"/>
      <c r="ET665" s="14"/>
      <c r="EU665" s="14"/>
      <c r="EV665" s="14"/>
      <c r="EW665" s="14"/>
    </row>
    <row r="666" spans="1:153" s="100" customFormat="1" ht="38.25" x14ac:dyDescent="0.2">
      <c r="A666" s="61" t="s">
        <v>1215</v>
      </c>
      <c r="B666" s="17"/>
      <c r="C666" s="59">
        <v>647</v>
      </c>
      <c r="D666" s="84" t="s">
        <v>85</v>
      </c>
      <c r="E666" s="62" t="s">
        <v>1620</v>
      </c>
      <c r="F666" s="62" t="s">
        <v>1618</v>
      </c>
      <c r="G666" s="63">
        <v>1880</v>
      </c>
      <c r="H666" s="64">
        <v>0</v>
      </c>
      <c r="I666" s="102" t="s">
        <v>84</v>
      </c>
      <c r="J666" s="103">
        <v>42584</v>
      </c>
      <c r="K666" s="17"/>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14"/>
      <c r="CA666" s="14"/>
      <c r="CB666" s="14"/>
      <c r="CC666" s="14"/>
      <c r="CD666" s="14"/>
      <c r="CE666" s="14"/>
      <c r="CF666" s="14"/>
      <c r="CG666" s="14"/>
      <c r="CH666" s="14"/>
      <c r="CI666" s="14"/>
      <c r="CJ666" s="14"/>
      <c r="CK666" s="14"/>
      <c r="CL666" s="14"/>
      <c r="CM666" s="14"/>
      <c r="CN666" s="14"/>
      <c r="CO666" s="14"/>
      <c r="CP666" s="14"/>
      <c r="CQ666" s="14"/>
      <c r="CR666" s="14"/>
      <c r="CS666" s="14"/>
      <c r="CT666" s="14"/>
      <c r="CU666" s="14"/>
      <c r="CV666" s="14"/>
      <c r="CW666" s="14"/>
      <c r="CX666" s="14"/>
      <c r="CY666" s="14"/>
      <c r="CZ666" s="14"/>
      <c r="DA666" s="14"/>
      <c r="DB666" s="14"/>
      <c r="DC666" s="14"/>
      <c r="DD666" s="14"/>
      <c r="DE666" s="14"/>
      <c r="DF666" s="14"/>
      <c r="DG666" s="14"/>
      <c r="DH666" s="14"/>
      <c r="DI666" s="14"/>
      <c r="DJ666" s="14"/>
      <c r="DK666" s="14"/>
      <c r="DL666" s="14"/>
      <c r="DM666" s="14"/>
      <c r="DN666" s="14"/>
      <c r="DO666" s="14"/>
      <c r="DP666" s="14"/>
      <c r="DQ666" s="14"/>
      <c r="DR666" s="14"/>
      <c r="DS666" s="14"/>
      <c r="DT666" s="14"/>
      <c r="DU666" s="14"/>
      <c r="DV666" s="14"/>
      <c r="DW666" s="14"/>
      <c r="DX666" s="14"/>
      <c r="DY666" s="14"/>
      <c r="DZ666" s="14"/>
      <c r="EA666" s="14"/>
      <c r="EB666" s="14"/>
      <c r="EC666" s="14"/>
      <c r="ED666" s="14"/>
      <c r="EE666" s="14"/>
      <c r="EF666" s="14"/>
      <c r="EG666" s="14"/>
      <c r="EH666" s="14"/>
      <c r="EI666" s="14"/>
      <c r="EJ666" s="14"/>
      <c r="EK666" s="14"/>
      <c r="EL666" s="14"/>
      <c r="EM666" s="14"/>
      <c r="EN666" s="14"/>
      <c r="EO666" s="14"/>
      <c r="EP666" s="14"/>
      <c r="EQ666" s="14"/>
      <c r="ER666" s="14"/>
      <c r="ES666" s="14"/>
      <c r="ET666" s="14"/>
      <c r="EU666" s="14"/>
      <c r="EV666" s="14"/>
      <c r="EW666" s="14"/>
    </row>
    <row r="667" spans="1:153" s="100" customFormat="1" ht="25.5" x14ac:dyDescent="0.2">
      <c r="A667" s="107" t="s">
        <v>52</v>
      </c>
      <c r="B667" s="17"/>
      <c r="C667" s="59">
        <v>648</v>
      </c>
      <c r="D667" s="84" t="s">
        <v>426</v>
      </c>
      <c r="E667" s="85" t="s">
        <v>1621</v>
      </c>
      <c r="F667" s="62" t="s">
        <v>1622</v>
      </c>
      <c r="G667" s="115">
        <v>1969</v>
      </c>
      <c r="H667" s="64">
        <v>30</v>
      </c>
      <c r="I667" s="57" t="s">
        <v>1623</v>
      </c>
      <c r="J667" s="65">
        <v>42666</v>
      </c>
      <c r="K667" s="77"/>
      <c r="L667" s="129"/>
      <c r="M667" s="129"/>
      <c r="N667" s="129"/>
      <c r="O667" s="129"/>
      <c r="P667" s="129"/>
      <c r="Q667" s="129"/>
      <c r="R667" s="129"/>
      <c r="S667" s="129"/>
      <c r="T667" s="129"/>
      <c r="U667" s="129"/>
      <c r="V667" s="129"/>
      <c r="W667" s="129"/>
      <c r="X667" s="129"/>
      <c r="Y667" s="129"/>
      <c r="Z667" s="129"/>
      <c r="AA667" s="129"/>
      <c r="AB667" s="129"/>
      <c r="AC667" s="129"/>
      <c r="AD667" s="129"/>
      <c r="AE667" s="129"/>
      <c r="AF667" s="129"/>
      <c r="AG667" s="129"/>
      <c r="AH667" s="129"/>
      <c r="AI667" s="129"/>
      <c r="AJ667" s="129"/>
      <c r="AK667" s="129"/>
      <c r="AL667" s="129"/>
      <c r="AM667" s="129"/>
      <c r="AN667" s="129"/>
      <c r="AO667" s="129"/>
      <c r="AP667" s="129"/>
      <c r="AQ667" s="129"/>
      <c r="AR667" s="129"/>
      <c r="AS667" s="129"/>
      <c r="AT667" s="129"/>
      <c r="AU667" s="129"/>
      <c r="AV667" s="129"/>
      <c r="AW667" s="129"/>
      <c r="AX667" s="129"/>
      <c r="AY667" s="129"/>
      <c r="AZ667" s="129"/>
      <c r="BA667" s="129"/>
      <c r="BB667" s="129"/>
      <c r="BC667" s="129"/>
      <c r="BD667" s="129"/>
      <c r="BE667" s="129"/>
      <c r="BF667" s="129"/>
      <c r="BG667" s="129"/>
      <c r="BH667" s="129"/>
      <c r="BI667" s="129"/>
      <c r="BJ667" s="129"/>
      <c r="BK667" s="129"/>
      <c r="BL667" s="129"/>
      <c r="BM667" s="129"/>
      <c r="BN667" s="129"/>
      <c r="BO667" s="129"/>
      <c r="BP667" s="129"/>
      <c r="BQ667" s="129"/>
      <c r="BR667" s="129"/>
      <c r="BS667" s="129"/>
      <c r="BT667" s="129"/>
      <c r="BU667" s="129"/>
      <c r="BV667" s="129"/>
      <c r="BW667" s="129"/>
      <c r="BX667" s="129"/>
      <c r="BY667" s="129"/>
      <c r="BZ667" s="129"/>
      <c r="CA667" s="129"/>
      <c r="CB667" s="129"/>
      <c r="CC667" s="129"/>
      <c r="CD667" s="129"/>
      <c r="CE667" s="129"/>
      <c r="CF667" s="129"/>
      <c r="CG667" s="129"/>
      <c r="CH667" s="129"/>
      <c r="CI667" s="129"/>
      <c r="CJ667" s="129"/>
      <c r="CK667" s="129"/>
      <c r="CL667" s="129"/>
      <c r="CM667" s="129"/>
      <c r="CN667" s="129"/>
      <c r="CO667" s="129"/>
      <c r="CP667" s="129"/>
      <c r="CQ667" s="129"/>
      <c r="CR667" s="129"/>
      <c r="CS667" s="129"/>
      <c r="CT667" s="129"/>
      <c r="CU667" s="129"/>
      <c r="CV667" s="129"/>
      <c r="CW667" s="129"/>
      <c r="CX667" s="129"/>
      <c r="CY667" s="129"/>
      <c r="CZ667" s="129"/>
      <c r="DA667" s="129"/>
      <c r="DB667" s="129"/>
      <c r="DC667" s="129"/>
      <c r="DD667" s="129"/>
      <c r="DE667" s="129"/>
      <c r="DF667" s="129"/>
      <c r="DG667" s="129"/>
      <c r="DH667" s="129"/>
      <c r="DI667" s="129"/>
      <c r="DJ667" s="129"/>
      <c r="DK667" s="129"/>
      <c r="DL667" s="129"/>
      <c r="DM667" s="129"/>
      <c r="DN667" s="129"/>
      <c r="DO667" s="129"/>
      <c r="DP667" s="129"/>
      <c r="DQ667" s="129"/>
      <c r="DR667" s="129"/>
      <c r="DS667" s="129"/>
      <c r="DT667" s="129"/>
      <c r="DU667" s="129"/>
      <c r="DV667" s="129"/>
      <c r="DW667" s="129"/>
      <c r="DX667" s="129"/>
      <c r="DY667" s="129"/>
      <c r="DZ667" s="129"/>
      <c r="EA667" s="129"/>
      <c r="EB667" s="129"/>
      <c r="EC667" s="129"/>
      <c r="ED667" s="129"/>
      <c r="EE667" s="129"/>
      <c r="EF667" s="129"/>
      <c r="EG667" s="129"/>
      <c r="EH667" s="129"/>
      <c r="EI667" s="129"/>
      <c r="EJ667" s="129"/>
      <c r="EK667" s="129"/>
      <c r="EL667" s="129"/>
      <c r="EM667" s="129"/>
      <c r="EN667" s="129"/>
      <c r="EO667" s="129"/>
      <c r="EP667" s="129"/>
      <c r="EQ667" s="129"/>
      <c r="ER667" s="129"/>
      <c r="ES667" s="129"/>
      <c r="ET667" s="129"/>
      <c r="EU667" s="129"/>
      <c r="EV667" s="129"/>
      <c r="EW667" s="129"/>
    </row>
    <row r="668" spans="1:153" s="14" customFormat="1" ht="25.5" x14ac:dyDescent="0.2">
      <c r="A668" s="61" t="s">
        <v>1</v>
      </c>
      <c r="B668" s="17"/>
      <c r="C668" s="59">
        <v>649</v>
      </c>
      <c r="D668" s="62" t="s">
        <v>85</v>
      </c>
      <c r="E668" s="85" t="s">
        <v>1045</v>
      </c>
      <c r="F668" s="62" t="s">
        <v>1625</v>
      </c>
      <c r="G668" s="63">
        <v>1906</v>
      </c>
      <c r="H668" s="64">
        <v>9</v>
      </c>
      <c r="I668" s="57" t="s">
        <v>1626</v>
      </c>
      <c r="J668" s="65">
        <v>41098</v>
      </c>
      <c r="K668" s="17"/>
    </row>
    <row r="669" spans="1:153" s="100" customFormat="1" ht="25.5" x14ac:dyDescent="0.2">
      <c r="A669" s="61"/>
      <c r="B669" s="17"/>
      <c r="C669" s="59">
        <v>650</v>
      </c>
      <c r="D669" s="62" t="s">
        <v>33</v>
      </c>
      <c r="E669" s="62" t="s">
        <v>1627</v>
      </c>
      <c r="F669" s="62" t="s">
        <v>1628</v>
      </c>
      <c r="G669" s="63" t="s">
        <v>1629</v>
      </c>
      <c r="H669" s="64">
        <v>3</v>
      </c>
      <c r="I669" s="57" t="s">
        <v>320</v>
      </c>
      <c r="J669" s="65">
        <v>39683</v>
      </c>
      <c r="K669" s="17"/>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c r="CE669" s="14"/>
      <c r="CF669" s="14"/>
      <c r="CG669" s="14"/>
      <c r="CH669" s="14"/>
      <c r="CI669" s="14"/>
      <c r="CJ669" s="14"/>
      <c r="CK669" s="14"/>
      <c r="CL669" s="14"/>
      <c r="CM669" s="14"/>
      <c r="CN669" s="14"/>
      <c r="CO669" s="14"/>
      <c r="CP669" s="14"/>
      <c r="CQ669" s="14"/>
      <c r="CR669" s="14"/>
      <c r="CS669" s="14"/>
      <c r="CT669" s="14"/>
      <c r="CU669" s="14"/>
      <c r="CV669" s="14"/>
      <c r="CW669" s="14"/>
      <c r="CX669" s="14"/>
      <c r="CY669" s="14"/>
      <c r="CZ669" s="14"/>
      <c r="DA669" s="14"/>
      <c r="DB669" s="14"/>
      <c r="DC669" s="14"/>
      <c r="DD669" s="14"/>
      <c r="DE669" s="14"/>
      <c r="DF669" s="14"/>
      <c r="DG669" s="14"/>
      <c r="DH669" s="14"/>
      <c r="DI669" s="14"/>
      <c r="DJ669" s="14"/>
      <c r="DK669" s="14"/>
      <c r="DL669" s="14"/>
      <c r="DM669" s="14"/>
      <c r="DN669" s="14"/>
      <c r="DO669" s="14"/>
      <c r="DP669" s="14"/>
      <c r="DQ669" s="14"/>
      <c r="DR669" s="14"/>
      <c r="DS669" s="14"/>
      <c r="DT669" s="14"/>
      <c r="DU669" s="14"/>
      <c r="DV669" s="14"/>
      <c r="DW669" s="14"/>
      <c r="DX669" s="14"/>
      <c r="DY669" s="14"/>
      <c r="DZ669" s="14"/>
      <c r="EA669" s="14"/>
      <c r="EB669" s="14"/>
      <c r="EC669" s="14"/>
      <c r="ED669" s="14"/>
      <c r="EE669" s="14"/>
      <c r="EF669" s="14"/>
      <c r="EG669" s="14"/>
      <c r="EH669" s="14"/>
      <c r="EI669" s="14"/>
      <c r="EJ669" s="14"/>
      <c r="EK669" s="14"/>
      <c r="EL669" s="14"/>
      <c r="EM669" s="14"/>
      <c r="EN669" s="14"/>
      <c r="EO669" s="14"/>
      <c r="EP669" s="14"/>
      <c r="EQ669" s="14"/>
      <c r="ER669" s="14"/>
      <c r="ES669" s="14"/>
      <c r="ET669" s="14"/>
      <c r="EU669" s="14"/>
      <c r="EV669" s="14"/>
      <c r="EW669" s="14"/>
    </row>
    <row r="670" spans="1:153" s="100" customFormat="1" ht="12.75" x14ac:dyDescent="0.2">
      <c r="A670" s="61"/>
      <c r="B670" s="17"/>
      <c r="C670" s="59">
        <v>651</v>
      </c>
      <c r="D670" s="62" t="s">
        <v>0</v>
      </c>
      <c r="E670" s="62" t="s">
        <v>1630</v>
      </c>
      <c r="F670" s="85" t="s">
        <v>1631</v>
      </c>
      <c r="G670" s="63">
        <v>1911</v>
      </c>
      <c r="H670" s="64">
        <v>10</v>
      </c>
      <c r="I670" s="57" t="s">
        <v>69</v>
      </c>
      <c r="J670" s="87">
        <v>38825</v>
      </c>
      <c r="K670" s="17"/>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c r="CL670" s="14"/>
      <c r="CM670" s="14"/>
      <c r="CN670" s="14"/>
      <c r="CO670" s="14"/>
      <c r="CP670" s="14"/>
      <c r="CQ670" s="14"/>
      <c r="CR670" s="14"/>
      <c r="CS670" s="14"/>
      <c r="CT670" s="14"/>
      <c r="CU670" s="14"/>
      <c r="CV670" s="14"/>
      <c r="CW670" s="14"/>
      <c r="CX670" s="14"/>
      <c r="CY670" s="14"/>
      <c r="CZ670" s="14"/>
      <c r="DA670" s="14"/>
      <c r="DB670" s="14"/>
      <c r="DC670" s="14"/>
      <c r="DD670" s="14"/>
      <c r="DE670" s="14"/>
      <c r="DF670" s="14"/>
      <c r="DG670" s="14"/>
      <c r="DH670" s="14"/>
      <c r="DI670" s="14"/>
      <c r="DJ670" s="14"/>
      <c r="DK670" s="14"/>
      <c r="DL670" s="14"/>
      <c r="DM670" s="14"/>
      <c r="DN670" s="14"/>
      <c r="DO670" s="14"/>
      <c r="DP670" s="14"/>
      <c r="DQ670" s="14"/>
      <c r="DR670" s="14"/>
      <c r="DS670" s="14"/>
      <c r="DT670" s="14"/>
      <c r="DU670" s="14"/>
      <c r="DV670" s="14"/>
      <c r="DW670" s="14"/>
      <c r="DX670" s="14"/>
      <c r="DY670" s="14"/>
      <c r="DZ670" s="14"/>
      <c r="EA670" s="14"/>
      <c r="EB670" s="14"/>
      <c r="EC670" s="14"/>
      <c r="ED670" s="14"/>
      <c r="EE670" s="14"/>
      <c r="EF670" s="14"/>
      <c r="EG670" s="14"/>
      <c r="EH670" s="14"/>
      <c r="EI670" s="14"/>
      <c r="EJ670" s="14"/>
      <c r="EK670" s="14"/>
      <c r="EL670" s="14"/>
      <c r="EM670" s="14"/>
      <c r="EN670" s="14"/>
      <c r="EO670" s="14"/>
      <c r="EP670" s="14"/>
      <c r="EQ670" s="14"/>
      <c r="ER670" s="14"/>
      <c r="ES670" s="14"/>
      <c r="ET670" s="14"/>
      <c r="EU670" s="14"/>
      <c r="EV670" s="14"/>
      <c r="EW670" s="14"/>
    </row>
    <row r="671" spans="1:153" s="104" customFormat="1" ht="12.75" x14ac:dyDescent="0.2">
      <c r="A671" s="61"/>
      <c r="B671" s="17"/>
      <c r="C671" s="59">
        <v>652</v>
      </c>
      <c r="D671" s="84" t="s">
        <v>0</v>
      </c>
      <c r="E671" s="62" t="s">
        <v>1632</v>
      </c>
      <c r="F671" s="62" t="s">
        <v>1633</v>
      </c>
      <c r="G671" s="63">
        <v>1928</v>
      </c>
      <c r="H671" s="64">
        <v>20</v>
      </c>
      <c r="I671" s="57" t="s">
        <v>511</v>
      </c>
      <c r="J671" s="65">
        <v>42953</v>
      </c>
      <c r="K671" s="17"/>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14"/>
      <c r="CI671" s="14"/>
      <c r="CJ671" s="14"/>
      <c r="CK671" s="14"/>
      <c r="CL671" s="14"/>
      <c r="CM671" s="14"/>
      <c r="CN671" s="14"/>
      <c r="CO671" s="14"/>
      <c r="CP671" s="14"/>
      <c r="CQ671" s="14"/>
      <c r="CR671" s="14"/>
      <c r="CS671" s="14"/>
      <c r="CT671" s="14"/>
      <c r="CU671" s="14"/>
      <c r="CV671" s="14"/>
      <c r="CW671" s="14"/>
      <c r="CX671" s="14"/>
      <c r="CY671" s="14"/>
      <c r="CZ671" s="14"/>
      <c r="DA671" s="14"/>
      <c r="DB671" s="14"/>
      <c r="DC671" s="14"/>
      <c r="DD671" s="14"/>
      <c r="DE671" s="14"/>
      <c r="DF671" s="14"/>
      <c r="DG671" s="14"/>
      <c r="DH671" s="14"/>
      <c r="DI671" s="14"/>
      <c r="DJ671" s="14"/>
      <c r="DK671" s="14"/>
      <c r="DL671" s="14"/>
      <c r="DM671" s="14"/>
      <c r="DN671" s="14"/>
      <c r="DO671" s="14"/>
      <c r="DP671" s="14"/>
      <c r="DQ671" s="14"/>
      <c r="DR671" s="14"/>
      <c r="DS671" s="14"/>
      <c r="DT671" s="14"/>
      <c r="DU671" s="14"/>
      <c r="DV671" s="14"/>
      <c r="DW671" s="14"/>
      <c r="DX671" s="14"/>
      <c r="DY671" s="14"/>
      <c r="DZ671" s="14"/>
      <c r="EA671" s="14"/>
      <c r="EB671" s="14"/>
      <c r="EC671" s="14"/>
      <c r="ED671" s="14"/>
      <c r="EE671" s="14"/>
      <c r="EF671" s="14"/>
      <c r="EG671" s="14"/>
      <c r="EH671" s="14"/>
      <c r="EI671" s="14"/>
      <c r="EJ671" s="14"/>
      <c r="EK671" s="14"/>
      <c r="EL671" s="14"/>
      <c r="EM671" s="14"/>
      <c r="EN671" s="14"/>
      <c r="EO671" s="14"/>
      <c r="EP671" s="14"/>
      <c r="EQ671" s="14"/>
      <c r="ER671" s="14"/>
      <c r="ES671" s="14"/>
      <c r="ET671" s="14"/>
      <c r="EU671" s="14"/>
      <c r="EV671" s="14"/>
      <c r="EW671" s="14"/>
    </row>
    <row r="672" spans="1:153" s="104" customFormat="1" ht="12.75" x14ac:dyDescent="0.2">
      <c r="A672" s="61"/>
      <c r="B672" s="17"/>
      <c r="C672" s="59">
        <v>653</v>
      </c>
      <c r="D672" s="62" t="s">
        <v>0</v>
      </c>
      <c r="E672" s="62" t="s">
        <v>1634</v>
      </c>
      <c r="F672" s="62" t="s">
        <v>1635</v>
      </c>
      <c r="G672" s="63">
        <v>1939</v>
      </c>
      <c r="H672" s="64">
        <f>70*0.9</f>
        <v>63</v>
      </c>
      <c r="I672" s="57" t="s">
        <v>365</v>
      </c>
      <c r="J672" s="65">
        <v>41929</v>
      </c>
      <c r="K672" s="17"/>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c r="CE672" s="14"/>
      <c r="CF672" s="14"/>
      <c r="CG672" s="14"/>
      <c r="CH672" s="14"/>
      <c r="CI672" s="14"/>
      <c r="CJ672" s="14"/>
      <c r="CK672" s="14"/>
      <c r="CL672" s="14"/>
      <c r="CM672" s="14"/>
      <c r="CN672" s="14"/>
      <c r="CO672" s="14"/>
      <c r="CP672" s="14"/>
      <c r="CQ672" s="14"/>
      <c r="CR672" s="14"/>
      <c r="CS672" s="14"/>
      <c r="CT672" s="14"/>
      <c r="CU672" s="14"/>
      <c r="CV672" s="14"/>
      <c r="CW672" s="14"/>
      <c r="CX672" s="14"/>
      <c r="CY672" s="14"/>
      <c r="CZ672" s="14"/>
      <c r="DA672" s="14"/>
      <c r="DB672" s="14"/>
      <c r="DC672" s="14"/>
      <c r="DD672" s="14"/>
      <c r="DE672" s="14"/>
      <c r="DF672" s="14"/>
      <c r="DG672" s="14"/>
      <c r="DH672" s="14"/>
      <c r="DI672" s="14"/>
      <c r="DJ672" s="14"/>
      <c r="DK672" s="14"/>
      <c r="DL672" s="14"/>
      <c r="DM672" s="14"/>
      <c r="DN672" s="14"/>
      <c r="DO672" s="14"/>
      <c r="DP672" s="14"/>
      <c r="DQ672" s="14"/>
      <c r="DR672" s="14"/>
      <c r="DS672" s="14"/>
      <c r="DT672" s="14"/>
      <c r="DU672" s="14"/>
      <c r="DV672" s="14"/>
      <c r="DW672" s="14"/>
      <c r="DX672" s="14"/>
      <c r="DY672" s="14"/>
      <c r="DZ672" s="14"/>
      <c r="EA672" s="14"/>
      <c r="EB672" s="14"/>
      <c r="EC672" s="14"/>
      <c r="ED672" s="14"/>
      <c r="EE672" s="14"/>
      <c r="EF672" s="14"/>
      <c r="EG672" s="14"/>
      <c r="EH672" s="14"/>
      <c r="EI672" s="14"/>
      <c r="EJ672" s="14"/>
      <c r="EK672" s="14"/>
      <c r="EL672" s="14"/>
      <c r="EM672" s="14"/>
      <c r="EN672" s="14"/>
      <c r="EO672" s="14"/>
      <c r="EP672" s="14"/>
      <c r="EQ672" s="14"/>
      <c r="ER672" s="14"/>
      <c r="ES672" s="14"/>
      <c r="ET672" s="14"/>
      <c r="EU672" s="14"/>
      <c r="EV672" s="14"/>
      <c r="EW672" s="14"/>
    </row>
    <row r="673" spans="1:153" s="14" customFormat="1" ht="12.75" x14ac:dyDescent="0.2">
      <c r="A673" s="61" t="s">
        <v>1</v>
      </c>
      <c r="B673" s="17"/>
      <c r="C673" s="59">
        <v>654</v>
      </c>
      <c r="D673" s="62" t="s">
        <v>0</v>
      </c>
      <c r="E673" s="62" t="s">
        <v>1634</v>
      </c>
      <c r="F673" s="62" t="s">
        <v>1636</v>
      </c>
      <c r="G673" s="63">
        <v>1950</v>
      </c>
      <c r="H673" s="64">
        <v>25</v>
      </c>
      <c r="I673" s="57" t="s">
        <v>69</v>
      </c>
      <c r="J673" s="87">
        <v>38825</v>
      </c>
      <c r="K673" s="17"/>
    </row>
    <row r="674" spans="1:153" s="14" customFormat="1" ht="38.25" x14ac:dyDescent="0.2">
      <c r="A674" s="61"/>
      <c r="B674" s="17"/>
      <c r="C674" s="59">
        <v>655</v>
      </c>
      <c r="D674" s="62" t="s">
        <v>0</v>
      </c>
      <c r="E674" s="85" t="s">
        <v>1637</v>
      </c>
      <c r="F674" s="62" t="s">
        <v>1638</v>
      </c>
      <c r="G674" s="63" t="s">
        <v>1639</v>
      </c>
      <c r="H674" s="64">
        <v>20</v>
      </c>
      <c r="I674" s="57" t="s">
        <v>1417</v>
      </c>
      <c r="J674" s="65">
        <v>41826</v>
      </c>
      <c r="K674" s="17"/>
    </row>
    <row r="675" spans="1:153" s="14" customFormat="1" ht="38.25" x14ac:dyDescent="0.2">
      <c r="A675" s="61"/>
      <c r="B675" s="17"/>
      <c r="C675" s="59">
        <v>656</v>
      </c>
      <c r="D675" s="62" t="s">
        <v>1640</v>
      </c>
      <c r="E675" s="62" t="s">
        <v>1641</v>
      </c>
      <c r="F675" s="85" t="s">
        <v>1642</v>
      </c>
      <c r="G675" s="63">
        <v>1943</v>
      </c>
      <c r="H675" s="99">
        <v>0.11805555555555557</v>
      </c>
      <c r="I675" s="57" t="s">
        <v>1457</v>
      </c>
      <c r="J675" s="65">
        <v>39454</v>
      </c>
      <c r="K675" s="17"/>
    </row>
    <row r="676" spans="1:153" s="76" customFormat="1" ht="25.5" x14ac:dyDescent="0.2">
      <c r="A676" s="61"/>
      <c r="B676" s="17"/>
      <c r="C676" s="59">
        <v>657</v>
      </c>
      <c r="D676" s="62" t="s">
        <v>1210</v>
      </c>
      <c r="E676" s="131" t="s">
        <v>1643</v>
      </c>
      <c r="F676" s="62" t="s">
        <v>1644</v>
      </c>
      <c r="G676" s="57">
        <v>1957</v>
      </c>
      <c r="H676" s="102">
        <v>9</v>
      </c>
      <c r="I676" s="102" t="s">
        <v>1645</v>
      </c>
      <c r="J676" s="103">
        <v>40807</v>
      </c>
      <c r="K676" s="17"/>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c r="CE676" s="14"/>
      <c r="CF676" s="14"/>
      <c r="CG676" s="14"/>
      <c r="CH676" s="14"/>
      <c r="CI676" s="14"/>
      <c r="CJ676" s="14"/>
      <c r="CK676" s="14"/>
      <c r="CL676" s="14"/>
      <c r="CM676" s="14"/>
      <c r="CN676" s="14"/>
      <c r="CO676" s="14"/>
      <c r="CP676" s="14"/>
      <c r="CQ676" s="14"/>
      <c r="CR676" s="14"/>
      <c r="CS676" s="14"/>
      <c r="CT676" s="14"/>
      <c r="CU676" s="14"/>
      <c r="CV676" s="14"/>
      <c r="CW676" s="14"/>
      <c r="CX676" s="14"/>
      <c r="CY676" s="14"/>
      <c r="CZ676" s="14"/>
      <c r="DA676" s="14"/>
      <c r="DB676" s="14"/>
      <c r="DC676" s="14"/>
      <c r="DD676" s="14"/>
      <c r="DE676" s="14"/>
      <c r="DF676" s="14"/>
      <c r="DG676" s="14"/>
      <c r="DH676" s="14"/>
      <c r="DI676" s="14"/>
      <c r="DJ676" s="14"/>
      <c r="DK676" s="14"/>
      <c r="DL676" s="14"/>
      <c r="DM676" s="14"/>
      <c r="DN676" s="14"/>
      <c r="DO676" s="14"/>
      <c r="DP676" s="14"/>
      <c r="DQ676" s="14"/>
      <c r="DR676" s="14"/>
      <c r="DS676" s="14"/>
      <c r="DT676" s="14"/>
      <c r="DU676" s="14"/>
      <c r="DV676" s="14"/>
      <c r="DW676" s="14"/>
      <c r="DX676" s="14"/>
      <c r="DY676" s="14"/>
      <c r="DZ676" s="14"/>
      <c r="EA676" s="14"/>
      <c r="EB676" s="14"/>
      <c r="EC676" s="14"/>
      <c r="ED676" s="14"/>
      <c r="EE676" s="14"/>
      <c r="EF676" s="14"/>
      <c r="EG676" s="14"/>
      <c r="EH676" s="14"/>
      <c r="EI676" s="14"/>
      <c r="EJ676" s="14"/>
      <c r="EK676" s="14"/>
      <c r="EL676" s="14"/>
      <c r="EM676" s="14"/>
      <c r="EN676" s="14"/>
      <c r="EO676" s="14"/>
      <c r="EP676" s="14"/>
      <c r="EQ676" s="14"/>
      <c r="ER676" s="14"/>
      <c r="ES676" s="14"/>
      <c r="ET676" s="14"/>
      <c r="EU676" s="14"/>
      <c r="EV676" s="14"/>
      <c r="EW676" s="14"/>
    </row>
    <row r="677" spans="1:153" s="14" customFormat="1" ht="38.25" x14ac:dyDescent="0.2">
      <c r="A677" s="61" t="s">
        <v>1</v>
      </c>
      <c r="B677" s="17"/>
      <c r="C677" s="59">
        <v>658</v>
      </c>
      <c r="D677" s="62" t="s">
        <v>0</v>
      </c>
      <c r="E677" s="62" t="s">
        <v>1646</v>
      </c>
      <c r="F677" s="85" t="s">
        <v>1647</v>
      </c>
      <c r="G677" s="63">
        <v>1887</v>
      </c>
      <c r="H677" s="64">
        <v>115</v>
      </c>
      <c r="I677" s="57" t="s">
        <v>40</v>
      </c>
      <c r="J677" s="65">
        <v>41839</v>
      </c>
      <c r="K677" s="17"/>
    </row>
    <row r="678" spans="1:153" s="14" customFormat="1" ht="25.5" x14ac:dyDescent="0.2">
      <c r="A678" s="61" t="s">
        <v>1</v>
      </c>
      <c r="B678" s="17"/>
      <c r="C678" s="59">
        <v>659</v>
      </c>
      <c r="D678" s="62" t="s">
        <v>85</v>
      </c>
      <c r="E678" s="62" t="s">
        <v>99</v>
      </c>
      <c r="F678" s="62" t="s">
        <v>1648</v>
      </c>
      <c r="G678" s="63">
        <v>1888</v>
      </c>
      <c r="H678" s="64">
        <v>11</v>
      </c>
      <c r="I678" s="102" t="s">
        <v>1425</v>
      </c>
      <c r="J678" s="103">
        <v>38798</v>
      </c>
      <c r="K678" s="17"/>
    </row>
    <row r="679" spans="1:153" s="104" customFormat="1" ht="25.5" x14ac:dyDescent="0.2">
      <c r="A679" s="61" t="s">
        <v>1039</v>
      </c>
      <c r="B679" s="17"/>
      <c r="C679" s="59">
        <v>660</v>
      </c>
      <c r="D679" s="62" t="s">
        <v>85</v>
      </c>
      <c r="E679" s="62" t="s">
        <v>1649</v>
      </c>
      <c r="F679" s="62" t="s">
        <v>1650</v>
      </c>
      <c r="G679" s="63" t="s">
        <v>1651</v>
      </c>
      <c r="H679" s="64">
        <v>15</v>
      </c>
      <c r="I679" s="57" t="s">
        <v>52</v>
      </c>
      <c r="J679" s="87">
        <v>36526</v>
      </c>
      <c r="K679" s="17"/>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14"/>
      <c r="CA679" s="14"/>
      <c r="CB679" s="14"/>
      <c r="CC679" s="14"/>
      <c r="CD679" s="14"/>
      <c r="CE679" s="14"/>
      <c r="CF679" s="14"/>
      <c r="CG679" s="14"/>
      <c r="CH679" s="14"/>
      <c r="CI679" s="14"/>
      <c r="CJ679" s="14"/>
      <c r="CK679" s="14"/>
      <c r="CL679" s="14"/>
      <c r="CM679" s="14"/>
      <c r="CN679" s="14"/>
      <c r="CO679" s="14"/>
      <c r="CP679" s="14"/>
      <c r="CQ679" s="14"/>
      <c r="CR679" s="14"/>
      <c r="CS679" s="14"/>
      <c r="CT679" s="14"/>
      <c r="CU679" s="14"/>
      <c r="CV679" s="14"/>
      <c r="CW679" s="14"/>
      <c r="CX679" s="14"/>
      <c r="CY679" s="14"/>
      <c r="CZ679" s="14"/>
      <c r="DA679" s="14"/>
      <c r="DB679" s="14"/>
      <c r="DC679" s="14"/>
      <c r="DD679" s="14"/>
      <c r="DE679" s="14"/>
      <c r="DF679" s="14"/>
      <c r="DG679" s="14"/>
      <c r="DH679" s="14"/>
      <c r="DI679" s="14"/>
      <c r="DJ679" s="14"/>
      <c r="DK679" s="14"/>
      <c r="DL679" s="14"/>
      <c r="DM679" s="14"/>
      <c r="DN679" s="14"/>
      <c r="DO679" s="14"/>
      <c r="DP679" s="14"/>
      <c r="DQ679" s="14"/>
      <c r="DR679" s="14"/>
      <c r="DS679" s="14"/>
      <c r="DT679" s="14"/>
      <c r="DU679" s="14"/>
      <c r="DV679" s="14"/>
      <c r="DW679" s="14"/>
      <c r="DX679" s="14"/>
      <c r="DY679" s="14"/>
      <c r="DZ679" s="14"/>
      <c r="EA679" s="14"/>
      <c r="EB679" s="14"/>
      <c r="EC679" s="14"/>
      <c r="ED679" s="14"/>
      <c r="EE679" s="14"/>
      <c r="EF679" s="14"/>
      <c r="EG679" s="14"/>
      <c r="EH679" s="14"/>
      <c r="EI679" s="14"/>
      <c r="EJ679" s="14"/>
      <c r="EK679" s="14"/>
      <c r="EL679" s="14"/>
      <c r="EM679" s="14"/>
      <c r="EN679" s="14"/>
      <c r="EO679" s="14"/>
      <c r="EP679" s="14"/>
      <c r="EQ679" s="14"/>
      <c r="ER679" s="14"/>
      <c r="ES679" s="14"/>
      <c r="ET679" s="14"/>
      <c r="EU679" s="14"/>
      <c r="EV679" s="14"/>
      <c r="EW679" s="14"/>
    </row>
    <row r="680" spans="1:153" s="14" customFormat="1" ht="25.5" x14ac:dyDescent="0.2">
      <c r="A680" s="61" t="s">
        <v>1039</v>
      </c>
      <c r="B680" s="17"/>
      <c r="C680" s="59">
        <v>661</v>
      </c>
      <c r="D680" s="62" t="s">
        <v>85</v>
      </c>
      <c r="E680" s="62" t="s">
        <v>1649</v>
      </c>
      <c r="F680" s="62" t="s">
        <v>1652</v>
      </c>
      <c r="G680" s="63">
        <v>1910</v>
      </c>
      <c r="H680" s="64" t="s">
        <v>88</v>
      </c>
      <c r="I680" s="57" t="s">
        <v>52</v>
      </c>
      <c r="J680" s="87">
        <v>36526</v>
      </c>
      <c r="K680" s="17"/>
    </row>
    <row r="681" spans="1:153" s="14" customFormat="1" ht="25.5" x14ac:dyDescent="0.2">
      <c r="A681" s="61" t="s">
        <v>418</v>
      </c>
      <c r="B681" s="17"/>
      <c r="C681" s="59">
        <v>662</v>
      </c>
      <c r="D681" s="62" t="s">
        <v>85</v>
      </c>
      <c r="E681" s="62" t="s">
        <v>99</v>
      </c>
      <c r="F681" s="62" t="s">
        <v>1653</v>
      </c>
      <c r="G681" s="63">
        <v>1890</v>
      </c>
      <c r="H681" s="64">
        <v>0</v>
      </c>
      <c r="I681" s="57" t="s">
        <v>141</v>
      </c>
      <c r="J681" s="65">
        <v>41121</v>
      </c>
      <c r="K681" s="17"/>
    </row>
    <row r="682" spans="1:153" s="100" customFormat="1" ht="38.25" x14ac:dyDescent="0.2">
      <c r="A682" s="61" t="s">
        <v>418</v>
      </c>
      <c r="B682" s="17"/>
      <c r="C682" s="59">
        <v>663</v>
      </c>
      <c r="D682" s="62" t="s">
        <v>85</v>
      </c>
      <c r="E682" s="62" t="s">
        <v>99</v>
      </c>
      <c r="F682" s="62" t="s">
        <v>1654</v>
      </c>
      <c r="G682" s="63">
        <v>1898</v>
      </c>
      <c r="H682" s="64">
        <v>51</v>
      </c>
      <c r="I682" s="57" t="s">
        <v>212</v>
      </c>
      <c r="J682" s="65">
        <v>39192</v>
      </c>
      <c r="K682" s="17"/>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c r="CL682" s="14"/>
      <c r="CM682" s="14"/>
      <c r="CN682" s="14"/>
      <c r="CO682" s="14"/>
      <c r="CP682" s="14"/>
      <c r="CQ682" s="14"/>
      <c r="CR682" s="14"/>
      <c r="CS682" s="14"/>
      <c r="CT682" s="14"/>
      <c r="CU682" s="14"/>
      <c r="CV682" s="14"/>
      <c r="CW682" s="14"/>
      <c r="CX682" s="14"/>
      <c r="CY682" s="14"/>
      <c r="CZ682" s="14"/>
      <c r="DA682" s="14"/>
      <c r="DB682" s="14"/>
      <c r="DC682" s="14"/>
      <c r="DD682" s="14"/>
      <c r="DE682" s="14"/>
      <c r="DF682" s="14"/>
      <c r="DG682" s="14"/>
      <c r="DH682" s="14"/>
      <c r="DI682" s="14"/>
      <c r="DJ682" s="14"/>
      <c r="DK682" s="14"/>
      <c r="DL682" s="14"/>
      <c r="DM682" s="14"/>
      <c r="DN682" s="14"/>
      <c r="DO682" s="14"/>
      <c r="DP682" s="14"/>
      <c r="DQ682" s="14"/>
      <c r="DR682" s="14"/>
      <c r="DS682" s="14"/>
      <c r="DT682" s="14"/>
      <c r="DU682" s="14"/>
      <c r="DV682" s="14"/>
      <c r="DW682" s="14"/>
      <c r="DX682" s="14"/>
      <c r="DY682" s="14"/>
      <c r="DZ682" s="14"/>
      <c r="EA682" s="14"/>
      <c r="EB682" s="14"/>
      <c r="EC682" s="14"/>
      <c r="ED682" s="14"/>
      <c r="EE682" s="14"/>
      <c r="EF682" s="14"/>
      <c r="EG682" s="14"/>
      <c r="EH682" s="14"/>
      <c r="EI682" s="14"/>
      <c r="EJ682" s="14"/>
      <c r="EK682" s="14"/>
      <c r="EL682" s="14"/>
      <c r="EM682" s="14"/>
      <c r="EN682" s="14"/>
      <c r="EO682" s="14"/>
      <c r="EP682" s="14"/>
      <c r="EQ682" s="14"/>
      <c r="ER682" s="14"/>
      <c r="ES682" s="14"/>
      <c r="ET682" s="14"/>
      <c r="EU682" s="14"/>
      <c r="EV682" s="14"/>
      <c r="EW682" s="14"/>
    </row>
    <row r="683" spans="1:153" s="14" customFormat="1" ht="38.25" x14ac:dyDescent="0.2">
      <c r="A683" s="61" t="s">
        <v>1462</v>
      </c>
      <c r="B683" s="17"/>
      <c r="C683" s="59">
        <v>664</v>
      </c>
      <c r="D683" s="62" t="s">
        <v>85</v>
      </c>
      <c r="E683" s="62" t="s">
        <v>99</v>
      </c>
      <c r="F683" s="62" t="s">
        <v>1655</v>
      </c>
      <c r="G683" s="63">
        <v>1918</v>
      </c>
      <c r="H683" s="64">
        <f>10/2</f>
        <v>5</v>
      </c>
      <c r="I683" s="57" t="s">
        <v>1656</v>
      </c>
      <c r="J683" s="65">
        <v>39504</v>
      </c>
      <c r="K683" s="17"/>
    </row>
    <row r="684" spans="1:153" s="14" customFormat="1" ht="25.5" x14ac:dyDescent="0.2">
      <c r="A684" s="61" t="s">
        <v>1220</v>
      </c>
      <c r="B684" s="17"/>
      <c r="C684" s="59">
        <v>665</v>
      </c>
      <c r="D684" s="62" t="s">
        <v>85</v>
      </c>
      <c r="E684" s="62" t="s">
        <v>1657</v>
      </c>
      <c r="F684" s="85" t="s">
        <v>1658</v>
      </c>
      <c r="G684" s="63">
        <v>1885</v>
      </c>
      <c r="H684" s="64">
        <v>0</v>
      </c>
      <c r="I684" s="57" t="s">
        <v>493</v>
      </c>
      <c r="J684" s="65">
        <v>40079</v>
      </c>
      <c r="K684" s="17"/>
    </row>
    <row r="685" spans="1:153" s="14" customFormat="1" ht="38.25" x14ac:dyDescent="0.2">
      <c r="A685" s="61" t="s">
        <v>706</v>
      </c>
      <c r="B685" s="17"/>
      <c r="C685" s="59">
        <v>666</v>
      </c>
      <c r="D685" s="62" t="s">
        <v>85</v>
      </c>
      <c r="E685" s="62" t="s">
        <v>1659</v>
      </c>
      <c r="F685" s="62" t="s">
        <v>1660</v>
      </c>
      <c r="G685" s="63">
        <v>1889</v>
      </c>
      <c r="H685" s="64">
        <v>60</v>
      </c>
      <c r="I685" s="57" t="s">
        <v>1661</v>
      </c>
      <c r="J685" s="65">
        <v>42289</v>
      </c>
      <c r="K685" s="17"/>
    </row>
    <row r="686" spans="1:153" s="14" customFormat="1" ht="25.5" x14ac:dyDescent="0.2">
      <c r="A686" s="61" t="s">
        <v>1</v>
      </c>
      <c r="B686" s="17"/>
      <c r="C686" s="59">
        <v>667</v>
      </c>
      <c r="D686" s="62" t="s">
        <v>33</v>
      </c>
      <c r="E686" s="62" t="s">
        <v>1662</v>
      </c>
      <c r="F686" s="62" t="s">
        <v>1663</v>
      </c>
      <c r="G686" s="63">
        <v>1935</v>
      </c>
      <c r="H686" s="64">
        <v>5</v>
      </c>
      <c r="I686" s="57" t="s">
        <v>36</v>
      </c>
      <c r="J686" s="65">
        <v>39637</v>
      </c>
      <c r="K686" s="17"/>
    </row>
    <row r="687" spans="1:153" s="14" customFormat="1" ht="25.5" x14ac:dyDescent="0.2">
      <c r="A687" s="61"/>
      <c r="B687" s="17"/>
      <c r="C687" s="59">
        <v>668</v>
      </c>
      <c r="D687" s="62" t="s">
        <v>33</v>
      </c>
      <c r="E687" s="62" t="s">
        <v>1662</v>
      </c>
      <c r="F687" s="62" t="s">
        <v>1663</v>
      </c>
      <c r="G687" s="63">
        <v>1941</v>
      </c>
      <c r="H687" s="64">
        <f>135/150</f>
        <v>0.9</v>
      </c>
      <c r="I687" s="57" t="s">
        <v>172</v>
      </c>
      <c r="J687" s="65">
        <v>40389</v>
      </c>
      <c r="K687" s="17"/>
    </row>
    <row r="688" spans="1:153" s="14" customFormat="1" ht="25.5" x14ac:dyDescent="0.2">
      <c r="A688" s="61"/>
      <c r="B688" s="17"/>
      <c r="C688" s="59">
        <v>669</v>
      </c>
      <c r="D688" s="62" t="s">
        <v>33</v>
      </c>
      <c r="E688" s="62" t="s">
        <v>1662</v>
      </c>
      <c r="F688" s="62" t="s">
        <v>1664</v>
      </c>
      <c r="G688" s="115" t="s">
        <v>77</v>
      </c>
      <c r="H688" s="64">
        <f>135/150</f>
        <v>0.9</v>
      </c>
      <c r="I688" s="57" t="s">
        <v>172</v>
      </c>
      <c r="J688" s="65">
        <v>40389</v>
      </c>
      <c r="K688" s="17"/>
    </row>
    <row r="689" spans="1:153" s="130" customFormat="1" ht="38.25" x14ac:dyDescent="0.2">
      <c r="A689" s="61"/>
      <c r="B689" s="17"/>
      <c r="C689" s="59">
        <v>670</v>
      </c>
      <c r="D689" s="62" t="s">
        <v>33</v>
      </c>
      <c r="E689" s="62" t="s">
        <v>1665</v>
      </c>
      <c r="F689" s="62" t="s">
        <v>1666</v>
      </c>
      <c r="G689" s="63">
        <v>1940</v>
      </c>
      <c r="H689" s="64">
        <f>135/150</f>
        <v>0.9</v>
      </c>
      <c r="I689" s="57" t="s">
        <v>172</v>
      </c>
      <c r="J689" s="65">
        <v>40389</v>
      </c>
      <c r="K689" s="17"/>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c r="DK689" s="14"/>
      <c r="DL689" s="14"/>
      <c r="DM689" s="14"/>
      <c r="DN689" s="14"/>
      <c r="DO689" s="14"/>
      <c r="DP689" s="14"/>
      <c r="DQ689" s="14"/>
      <c r="DR689" s="14"/>
      <c r="DS689" s="14"/>
      <c r="DT689" s="14"/>
      <c r="DU689" s="14"/>
      <c r="DV689" s="14"/>
      <c r="DW689" s="14"/>
      <c r="DX689" s="14"/>
      <c r="DY689" s="14"/>
      <c r="DZ689" s="14"/>
      <c r="EA689" s="14"/>
      <c r="EB689" s="14"/>
      <c r="EC689" s="14"/>
      <c r="ED689" s="14"/>
      <c r="EE689" s="14"/>
      <c r="EF689" s="14"/>
      <c r="EG689" s="14"/>
      <c r="EH689" s="14"/>
      <c r="EI689" s="14"/>
      <c r="EJ689" s="14"/>
      <c r="EK689" s="14"/>
      <c r="EL689" s="14"/>
      <c r="EM689" s="14"/>
      <c r="EN689" s="14"/>
      <c r="EO689" s="14"/>
      <c r="EP689" s="14"/>
      <c r="EQ689" s="14"/>
      <c r="ER689" s="14"/>
      <c r="ES689" s="14"/>
      <c r="ET689" s="14"/>
      <c r="EU689" s="14"/>
      <c r="EV689" s="14"/>
      <c r="EW689" s="14"/>
    </row>
    <row r="690" spans="1:153" s="14" customFormat="1" ht="25.5" x14ac:dyDescent="0.2">
      <c r="A690" s="61"/>
      <c r="B690" s="17"/>
      <c r="C690" s="59">
        <v>671</v>
      </c>
      <c r="D690" s="62" t="s">
        <v>33</v>
      </c>
      <c r="E690" s="62" t="s">
        <v>1667</v>
      </c>
      <c r="F690" s="62" t="s">
        <v>1668</v>
      </c>
      <c r="G690" s="63">
        <v>1941</v>
      </c>
      <c r="H690" s="64">
        <f>135/150</f>
        <v>0.9</v>
      </c>
      <c r="I690" s="57" t="s">
        <v>172</v>
      </c>
      <c r="J690" s="65">
        <v>40389</v>
      </c>
      <c r="K690" s="17"/>
    </row>
    <row r="691" spans="1:153" s="14" customFormat="1" ht="25.5" x14ac:dyDescent="0.2">
      <c r="A691" s="61"/>
      <c r="B691" s="17"/>
      <c r="C691" s="59">
        <v>672</v>
      </c>
      <c r="D691" s="62" t="s">
        <v>33</v>
      </c>
      <c r="E691" s="62" t="s">
        <v>1667</v>
      </c>
      <c r="F691" s="62" t="s">
        <v>1668</v>
      </c>
      <c r="G691" s="63">
        <v>1943</v>
      </c>
      <c r="H691" s="64">
        <v>0</v>
      </c>
      <c r="I691" s="57" t="s">
        <v>179</v>
      </c>
      <c r="J691" s="65">
        <v>39754</v>
      </c>
      <c r="K691" s="17"/>
    </row>
    <row r="692" spans="1:153" s="135" customFormat="1" ht="38.25" x14ac:dyDescent="0.2">
      <c r="A692" s="61"/>
      <c r="B692" s="17"/>
      <c r="C692" s="59">
        <v>673</v>
      </c>
      <c r="D692" s="62" t="s">
        <v>0</v>
      </c>
      <c r="E692" s="62" t="s">
        <v>1669</v>
      </c>
      <c r="F692" s="62" t="s">
        <v>1670</v>
      </c>
      <c r="G692" s="63">
        <v>1939</v>
      </c>
      <c r="H692" s="64">
        <f>135/150</f>
        <v>0.9</v>
      </c>
      <c r="I692" s="57" t="s">
        <v>172</v>
      </c>
      <c r="J692" s="65">
        <v>40389</v>
      </c>
      <c r="K692" s="17"/>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14"/>
      <c r="CA692" s="14"/>
      <c r="CB692" s="14"/>
      <c r="CC692" s="14"/>
      <c r="CD692" s="14"/>
      <c r="CE692" s="14"/>
      <c r="CF692" s="14"/>
      <c r="CG692" s="14"/>
      <c r="CH692" s="14"/>
      <c r="CI692" s="14"/>
      <c r="CJ692" s="14"/>
      <c r="CK692" s="14"/>
      <c r="CL692" s="14"/>
      <c r="CM692" s="14"/>
      <c r="CN692" s="14"/>
      <c r="CO692" s="14"/>
      <c r="CP692" s="14"/>
      <c r="CQ692" s="14"/>
      <c r="CR692" s="14"/>
      <c r="CS692" s="14"/>
      <c r="CT692" s="14"/>
      <c r="CU692" s="14"/>
      <c r="CV692" s="14"/>
      <c r="CW692" s="14"/>
      <c r="CX692" s="14"/>
      <c r="CY692" s="14"/>
      <c r="CZ692" s="14"/>
      <c r="DA692" s="14"/>
      <c r="DB692" s="14"/>
      <c r="DC692" s="14"/>
      <c r="DD692" s="14"/>
      <c r="DE692" s="14"/>
      <c r="DF692" s="14"/>
      <c r="DG692" s="14"/>
      <c r="DH692" s="14"/>
      <c r="DI692" s="14"/>
      <c r="DJ692" s="14"/>
      <c r="DK692" s="14"/>
      <c r="DL692" s="14"/>
      <c r="DM692" s="14"/>
      <c r="DN692" s="14"/>
      <c r="DO692" s="14"/>
      <c r="DP692" s="14"/>
      <c r="DQ692" s="14"/>
      <c r="DR692" s="14"/>
      <c r="DS692" s="14"/>
      <c r="DT692" s="14"/>
      <c r="DU692" s="14"/>
      <c r="DV692" s="14"/>
      <c r="DW692" s="14"/>
      <c r="DX692" s="14"/>
      <c r="DY692" s="14"/>
      <c r="DZ692" s="14"/>
      <c r="EA692" s="14"/>
      <c r="EB692" s="14"/>
      <c r="EC692" s="14"/>
      <c r="ED692" s="14"/>
      <c r="EE692" s="14"/>
      <c r="EF692" s="14"/>
      <c r="EG692" s="14"/>
      <c r="EH692" s="14"/>
      <c r="EI692" s="14"/>
      <c r="EJ692" s="14"/>
      <c r="EK692" s="14"/>
      <c r="EL692" s="14"/>
      <c r="EM692" s="14"/>
      <c r="EN692" s="14"/>
      <c r="EO692" s="14"/>
      <c r="EP692" s="14"/>
      <c r="EQ692" s="14"/>
      <c r="ER692" s="14"/>
      <c r="ES692" s="14"/>
      <c r="ET692" s="14"/>
      <c r="EU692" s="14"/>
      <c r="EV692" s="14"/>
      <c r="EW692" s="14"/>
    </row>
    <row r="693" spans="1:153" s="142" customFormat="1" ht="38.25" x14ac:dyDescent="0.2">
      <c r="A693" s="107" t="s">
        <v>52</v>
      </c>
      <c r="B693" s="17"/>
      <c r="C693" s="59">
        <v>674</v>
      </c>
      <c r="D693" s="62" t="s">
        <v>71</v>
      </c>
      <c r="E693" s="62" t="s">
        <v>1671</v>
      </c>
      <c r="F693" s="62" t="s">
        <v>1672</v>
      </c>
      <c r="G693" s="63">
        <v>1954</v>
      </c>
      <c r="H693" s="64">
        <v>10</v>
      </c>
      <c r="I693" s="57" t="s">
        <v>156</v>
      </c>
      <c r="J693" s="65">
        <v>40319</v>
      </c>
      <c r="K693" s="17"/>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14"/>
      <c r="CA693" s="14"/>
      <c r="CB693" s="14"/>
      <c r="CC693" s="14"/>
      <c r="CD693" s="14"/>
      <c r="CE693" s="14"/>
      <c r="CF693" s="14"/>
      <c r="CG693" s="14"/>
      <c r="CH693" s="14"/>
      <c r="CI693" s="14"/>
      <c r="CJ693" s="14"/>
      <c r="CK693" s="14"/>
      <c r="CL693" s="14"/>
      <c r="CM693" s="14"/>
      <c r="CN693" s="14"/>
      <c r="CO693" s="14"/>
      <c r="CP693" s="14"/>
      <c r="CQ693" s="14"/>
      <c r="CR693" s="14"/>
      <c r="CS693" s="14"/>
      <c r="CT693" s="14"/>
      <c r="CU693" s="14"/>
      <c r="CV693" s="14"/>
      <c r="CW693" s="14"/>
      <c r="CX693" s="14"/>
      <c r="CY693" s="14"/>
      <c r="CZ693" s="14"/>
      <c r="DA693" s="14"/>
      <c r="DB693" s="14"/>
      <c r="DC693" s="14"/>
      <c r="DD693" s="14"/>
      <c r="DE693" s="14"/>
      <c r="DF693" s="14"/>
      <c r="DG693" s="14"/>
      <c r="DH693" s="14"/>
      <c r="DI693" s="14"/>
      <c r="DJ693" s="14"/>
      <c r="DK693" s="14"/>
      <c r="DL693" s="14"/>
      <c r="DM693" s="14"/>
      <c r="DN693" s="14"/>
      <c r="DO693" s="14"/>
      <c r="DP693" s="14"/>
      <c r="DQ693" s="14"/>
      <c r="DR693" s="14"/>
      <c r="DS693" s="14"/>
      <c r="DT693" s="14"/>
      <c r="DU693" s="14"/>
      <c r="DV693" s="14"/>
      <c r="DW693" s="14"/>
      <c r="DX693" s="14"/>
      <c r="DY693" s="14"/>
      <c r="DZ693" s="14"/>
      <c r="EA693" s="14"/>
      <c r="EB693" s="14"/>
      <c r="EC693" s="14"/>
      <c r="ED693" s="14"/>
      <c r="EE693" s="14"/>
      <c r="EF693" s="14"/>
      <c r="EG693" s="14"/>
      <c r="EH693" s="14"/>
      <c r="EI693" s="14"/>
      <c r="EJ693" s="14"/>
      <c r="EK693" s="14"/>
      <c r="EL693" s="14"/>
      <c r="EM693" s="14"/>
      <c r="EN693" s="14"/>
      <c r="EO693" s="14"/>
      <c r="EP693" s="14"/>
      <c r="EQ693" s="14"/>
      <c r="ER693" s="14"/>
      <c r="ES693" s="14"/>
      <c r="ET693" s="14"/>
      <c r="EU693" s="14"/>
      <c r="EV693" s="14"/>
      <c r="EW693" s="14"/>
    </row>
    <row r="694" spans="1:153" s="104" customFormat="1" ht="38.25" x14ac:dyDescent="0.2">
      <c r="A694" s="57" t="s">
        <v>46</v>
      </c>
      <c r="B694" s="77"/>
      <c r="C694" s="59">
        <v>675</v>
      </c>
      <c r="D694" s="62" t="s">
        <v>0</v>
      </c>
      <c r="E694" s="62" t="s">
        <v>1673</v>
      </c>
      <c r="F694" s="62" t="s">
        <v>1674</v>
      </c>
      <c r="G694" s="63">
        <v>1925</v>
      </c>
      <c r="H694" s="64">
        <v>0</v>
      </c>
      <c r="I694" s="57" t="s">
        <v>51</v>
      </c>
      <c r="J694" s="65">
        <v>39411</v>
      </c>
      <c r="K694" s="77"/>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c r="CE694" s="14"/>
      <c r="CF694" s="14"/>
      <c r="CG694" s="14"/>
      <c r="CH694" s="14"/>
      <c r="CI694" s="14"/>
      <c r="CJ694" s="14"/>
      <c r="CK694" s="14"/>
      <c r="CL694" s="14"/>
      <c r="CM694" s="14"/>
      <c r="CN694" s="14"/>
      <c r="CO694" s="14"/>
      <c r="CP694" s="14"/>
      <c r="CQ694" s="14"/>
      <c r="CR694" s="14"/>
      <c r="CS694" s="14"/>
      <c r="CT694" s="14"/>
      <c r="CU694" s="14"/>
      <c r="CV694" s="14"/>
      <c r="CW694" s="14"/>
      <c r="CX694" s="14"/>
      <c r="CY694" s="14"/>
      <c r="CZ694" s="14"/>
      <c r="DA694" s="14"/>
      <c r="DB694" s="14"/>
      <c r="DC694" s="14"/>
      <c r="DD694" s="14"/>
      <c r="DE694" s="14"/>
      <c r="DF694" s="14"/>
      <c r="DG694" s="14"/>
      <c r="DH694" s="14"/>
      <c r="DI694" s="14"/>
      <c r="DJ694" s="14"/>
      <c r="DK694" s="14"/>
      <c r="DL694" s="14"/>
      <c r="DM694" s="14"/>
      <c r="DN694" s="14"/>
      <c r="DO694" s="14"/>
      <c r="DP694" s="14"/>
      <c r="DQ694" s="14"/>
      <c r="DR694" s="14"/>
      <c r="DS694" s="14"/>
      <c r="DT694" s="14"/>
      <c r="DU694" s="14"/>
      <c r="DV694" s="14"/>
      <c r="DW694" s="14"/>
      <c r="DX694" s="14"/>
      <c r="DY694" s="14"/>
      <c r="DZ694" s="14"/>
      <c r="EA694" s="14"/>
      <c r="EB694" s="14"/>
      <c r="EC694" s="14"/>
      <c r="ED694" s="14"/>
      <c r="EE694" s="14"/>
      <c r="EF694" s="14"/>
      <c r="EG694" s="14"/>
      <c r="EH694" s="14"/>
      <c r="EI694" s="14"/>
      <c r="EJ694" s="14"/>
      <c r="EK694" s="14"/>
      <c r="EL694" s="14"/>
      <c r="EM694" s="14"/>
      <c r="EN694" s="14"/>
      <c r="EO694" s="14"/>
      <c r="EP694" s="14"/>
      <c r="EQ694" s="14"/>
      <c r="ER694" s="14"/>
      <c r="ES694" s="14"/>
      <c r="ET694" s="14"/>
      <c r="EU694" s="14"/>
      <c r="EV694" s="14"/>
      <c r="EW694" s="14"/>
    </row>
    <row r="695" spans="1:153" s="14" customFormat="1" ht="38.25" x14ac:dyDescent="0.2">
      <c r="A695" s="61" t="s">
        <v>1</v>
      </c>
      <c r="B695" s="77"/>
      <c r="C695" s="59">
        <v>676</v>
      </c>
      <c r="D695" s="62" t="s">
        <v>63</v>
      </c>
      <c r="E695" s="62" t="s">
        <v>1624</v>
      </c>
      <c r="F695" s="85" t="s">
        <v>1677</v>
      </c>
      <c r="G695" s="63">
        <v>1931</v>
      </c>
      <c r="H695" s="64">
        <v>0</v>
      </c>
      <c r="I695" s="102" t="s">
        <v>222</v>
      </c>
      <c r="J695" s="103">
        <v>41122</v>
      </c>
      <c r="K695" s="77"/>
    </row>
    <row r="696" spans="1:153" s="14" customFormat="1" ht="38.25" x14ac:dyDescent="0.2">
      <c r="A696" s="61" t="s">
        <v>1</v>
      </c>
      <c r="B696" s="17"/>
      <c r="C696" s="59">
        <v>677</v>
      </c>
      <c r="D696" s="84" t="s">
        <v>63</v>
      </c>
      <c r="E696" s="62" t="s">
        <v>1678</v>
      </c>
      <c r="F696" s="62" t="s">
        <v>1677</v>
      </c>
      <c r="G696" s="63">
        <v>1934</v>
      </c>
      <c r="H696" s="64">
        <v>0</v>
      </c>
      <c r="I696" s="102" t="s">
        <v>84</v>
      </c>
      <c r="J696" s="103">
        <v>42584</v>
      </c>
      <c r="K696" s="17"/>
    </row>
    <row r="697" spans="1:153" s="14" customFormat="1" ht="38.25" x14ac:dyDescent="0.2">
      <c r="A697" s="61" t="s">
        <v>1</v>
      </c>
      <c r="B697" s="17"/>
      <c r="C697" s="59">
        <v>678</v>
      </c>
      <c r="D697" s="62" t="s">
        <v>63</v>
      </c>
      <c r="E697" s="62" t="s">
        <v>223</v>
      </c>
      <c r="F697" s="62" t="s">
        <v>1679</v>
      </c>
      <c r="G697" s="63">
        <v>1888</v>
      </c>
      <c r="H697" s="64">
        <v>0</v>
      </c>
      <c r="I697" s="102" t="s">
        <v>897</v>
      </c>
      <c r="J697" s="103">
        <v>38777</v>
      </c>
      <c r="K697" s="17"/>
    </row>
    <row r="698" spans="1:153" s="14" customFormat="1" ht="51" x14ac:dyDescent="0.2">
      <c r="A698" s="61" t="s">
        <v>1</v>
      </c>
      <c r="B698" s="17"/>
      <c r="C698" s="59">
        <v>679</v>
      </c>
      <c r="D698" s="62" t="s">
        <v>63</v>
      </c>
      <c r="E698" s="62" t="s">
        <v>223</v>
      </c>
      <c r="F698" s="62" t="s">
        <v>1680</v>
      </c>
      <c r="G698" s="63">
        <v>1910</v>
      </c>
      <c r="H698" s="64">
        <v>0</v>
      </c>
      <c r="I698" s="102" t="s">
        <v>222</v>
      </c>
      <c r="J698" s="103">
        <v>41122</v>
      </c>
      <c r="K698" s="17"/>
    </row>
    <row r="699" spans="1:153" s="143" customFormat="1" ht="25.5" x14ac:dyDescent="0.2">
      <c r="A699" s="61" t="s">
        <v>1681</v>
      </c>
      <c r="B699" s="17"/>
      <c r="C699" s="59">
        <v>680</v>
      </c>
      <c r="D699" s="62" t="s">
        <v>63</v>
      </c>
      <c r="E699" s="62" t="s">
        <v>223</v>
      </c>
      <c r="F699" s="85" t="s">
        <v>1682</v>
      </c>
      <c r="G699" s="63">
        <v>1946</v>
      </c>
      <c r="H699" s="64">
        <v>14</v>
      </c>
      <c r="I699" s="57" t="s">
        <v>333</v>
      </c>
      <c r="J699" s="65">
        <v>39282</v>
      </c>
      <c r="K699" s="17"/>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c r="CE699" s="14"/>
      <c r="CF699" s="14"/>
      <c r="CG699" s="14"/>
      <c r="CH699" s="14"/>
      <c r="CI699" s="14"/>
      <c r="CJ699" s="14"/>
      <c r="CK699" s="14"/>
      <c r="CL699" s="14"/>
      <c r="CM699" s="14"/>
      <c r="CN699" s="14"/>
      <c r="CO699" s="14"/>
      <c r="CP699" s="14"/>
      <c r="CQ699" s="14"/>
      <c r="CR699" s="14"/>
      <c r="CS699" s="14"/>
      <c r="CT699" s="14"/>
      <c r="CU699" s="14"/>
      <c r="CV699" s="14"/>
      <c r="CW699" s="14"/>
      <c r="CX699" s="14"/>
      <c r="CY699" s="14"/>
      <c r="CZ699" s="14"/>
      <c r="DA699" s="14"/>
      <c r="DB699" s="14"/>
      <c r="DC699" s="14"/>
      <c r="DD699" s="14"/>
      <c r="DE699" s="14"/>
      <c r="DF699" s="14"/>
      <c r="DG699" s="14"/>
      <c r="DH699" s="14"/>
      <c r="DI699" s="14"/>
      <c r="DJ699" s="14"/>
      <c r="DK699" s="14"/>
      <c r="DL699" s="14"/>
      <c r="DM699" s="14"/>
      <c r="DN699" s="14"/>
      <c r="DO699" s="14"/>
      <c r="DP699" s="14"/>
      <c r="DQ699" s="14"/>
      <c r="DR699" s="14"/>
      <c r="DS699" s="14"/>
      <c r="DT699" s="14"/>
      <c r="DU699" s="14"/>
      <c r="DV699" s="14"/>
      <c r="DW699" s="14"/>
      <c r="DX699" s="14"/>
      <c r="DY699" s="14"/>
      <c r="DZ699" s="14"/>
      <c r="EA699" s="14"/>
      <c r="EB699" s="14"/>
      <c r="EC699" s="14"/>
      <c r="ED699" s="14"/>
      <c r="EE699" s="14"/>
      <c r="EF699" s="14"/>
      <c r="EG699" s="14"/>
      <c r="EH699" s="14"/>
      <c r="EI699" s="14"/>
      <c r="EJ699" s="14"/>
      <c r="EK699" s="14"/>
      <c r="EL699" s="14"/>
      <c r="EM699" s="14"/>
      <c r="EN699" s="14"/>
      <c r="EO699" s="14"/>
      <c r="EP699" s="14"/>
      <c r="EQ699" s="14"/>
      <c r="ER699" s="14"/>
      <c r="ES699" s="14"/>
      <c r="ET699" s="14"/>
      <c r="EU699" s="14"/>
      <c r="EV699" s="14"/>
      <c r="EW699" s="14"/>
    </row>
    <row r="700" spans="1:153" s="130" customFormat="1" ht="38.25" x14ac:dyDescent="0.2">
      <c r="A700" s="61" t="s">
        <v>1681</v>
      </c>
      <c r="B700" s="17"/>
      <c r="C700" s="59">
        <v>681</v>
      </c>
      <c r="D700" s="62" t="s">
        <v>63</v>
      </c>
      <c r="E700" s="62" t="s">
        <v>1683</v>
      </c>
      <c r="F700" s="62" t="s">
        <v>1684</v>
      </c>
      <c r="G700" s="63">
        <v>1961</v>
      </c>
      <c r="H700" s="64">
        <v>0</v>
      </c>
      <c r="I700" s="57" t="s">
        <v>1561</v>
      </c>
      <c r="J700" s="65">
        <v>40325</v>
      </c>
      <c r="K700" s="17"/>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c r="CE700" s="14"/>
      <c r="CF700" s="14"/>
      <c r="CG700" s="14"/>
      <c r="CH700" s="14"/>
      <c r="CI700" s="14"/>
      <c r="CJ700" s="14"/>
      <c r="CK700" s="14"/>
      <c r="CL700" s="14"/>
      <c r="CM700" s="14"/>
      <c r="CN700" s="14"/>
      <c r="CO700" s="14"/>
      <c r="CP700" s="14"/>
      <c r="CQ700" s="14"/>
      <c r="CR700" s="14"/>
      <c r="CS700" s="14"/>
      <c r="CT700" s="14"/>
      <c r="CU700" s="14"/>
      <c r="CV700" s="14"/>
      <c r="CW700" s="14"/>
      <c r="CX700" s="14"/>
      <c r="CY700" s="14"/>
      <c r="CZ700" s="14"/>
      <c r="DA700" s="14"/>
      <c r="DB700" s="14"/>
      <c r="DC700" s="14"/>
      <c r="DD700" s="14"/>
      <c r="DE700" s="14"/>
      <c r="DF700" s="14"/>
      <c r="DG700" s="14"/>
      <c r="DH700" s="14"/>
      <c r="DI700" s="14"/>
      <c r="DJ700" s="14"/>
      <c r="DK700" s="14"/>
      <c r="DL700" s="14"/>
      <c r="DM700" s="14"/>
      <c r="DN700" s="14"/>
      <c r="DO700" s="14"/>
      <c r="DP700" s="14"/>
      <c r="DQ700" s="14"/>
      <c r="DR700" s="14"/>
      <c r="DS700" s="14"/>
      <c r="DT700" s="14"/>
      <c r="DU700" s="14"/>
      <c r="DV700" s="14"/>
      <c r="DW700" s="14"/>
      <c r="DX700" s="14"/>
      <c r="DY700" s="14"/>
      <c r="DZ700" s="14"/>
      <c r="EA700" s="14"/>
      <c r="EB700" s="14"/>
      <c r="EC700" s="14"/>
      <c r="ED700" s="14"/>
      <c r="EE700" s="14"/>
      <c r="EF700" s="14"/>
      <c r="EG700" s="14"/>
      <c r="EH700" s="14"/>
      <c r="EI700" s="14"/>
      <c r="EJ700" s="14"/>
      <c r="EK700" s="14"/>
      <c r="EL700" s="14"/>
      <c r="EM700" s="14"/>
      <c r="EN700" s="14"/>
      <c r="EO700" s="14"/>
      <c r="EP700" s="14"/>
      <c r="EQ700" s="14"/>
      <c r="ER700" s="14"/>
      <c r="ES700" s="14"/>
      <c r="ET700" s="14"/>
      <c r="EU700" s="14"/>
      <c r="EV700" s="14"/>
      <c r="EW700" s="14"/>
    </row>
    <row r="701" spans="1:153" s="14" customFormat="1" ht="25.5" x14ac:dyDescent="0.2">
      <c r="A701" s="109"/>
      <c r="B701" s="126"/>
      <c r="C701" s="59">
        <v>682</v>
      </c>
      <c r="D701" s="110" t="s">
        <v>1685</v>
      </c>
      <c r="E701" s="110" t="s">
        <v>1686</v>
      </c>
      <c r="F701" s="110" t="s">
        <v>1687</v>
      </c>
      <c r="G701" s="112">
        <v>1986</v>
      </c>
      <c r="H701" s="113" t="s">
        <v>1688</v>
      </c>
      <c r="I701" s="60" t="s">
        <v>1689</v>
      </c>
      <c r="J701" s="114">
        <v>41336</v>
      </c>
      <c r="K701" s="126"/>
      <c r="L701" s="76"/>
      <c r="M701" s="76"/>
      <c r="N701" s="76"/>
      <c r="O701" s="76"/>
      <c r="P701" s="76"/>
      <c r="Q701" s="76"/>
      <c r="R701" s="76"/>
      <c r="S701" s="76"/>
      <c r="T701" s="76"/>
      <c r="U701" s="76"/>
      <c r="V701" s="76"/>
      <c r="W701" s="76"/>
      <c r="X701" s="76"/>
      <c r="Y701" s="76"/>
      <c r="Z701" s="76"/>
      <c r="AA701" s="76"/>
      <c r="AB701" s="76"/>
      <c r="AC701" s="76"/>
      <c r="AD701" s="76"/>
      <c r="AE701" s="76"/>
      <c r="AF701" s="76"/>
      <c r="AG701" s="76"/>
      <c r="AH701" s="76"/>
      <c r="AI701" s="76"/>
      <c r="AJ701" s="76"/>
      <c r="AK701" s="76"/>
      <c r="AL701" s="76"/>
      <c r="AM701" s="76"/>
      <c r="AN701" s="76"/>
      <c r="AO701" s="76"/>
      <c r="AP701" s="76"/>
      <c r="AQ701" s="76"/>
      <c r="AR701" s="76"/>
      <c r="AS701" s="76"/>
      <c r="AT701" s="76"/>
      <c r="AU701" s="76"/>
      <c r="AV701" s="76"/>
      <c r="AW701" s="76"/>
      <c r="AX701" s="76"/>
      <c r="AY701" s="76"/>
      <c r="AZ701" s="76"/>
      <c r="BA701" s="76"/>
      <c r="BB701" s="76"/>
      <c r="BC701" s="76"/>
      <c r="BD701" s="76"/>
      <c r="BE701" s="76"/>
      <c r="BF701" s="76"/>
      <c r="BG701" s="76"/>
      <c r="BH701" s="76"/>
      <c r="BI701" s="76"/>
      <c r="BJ701" s="76"/>
      <c r="BK701" s="76"/>
      <c r="BL701" s="76"/>
      <c r="BM701" s="76"/>
      <c r="BN701" s="76"/>
      <c r="BO701" s="76"/>
      <c r="BP701" s="76"/>
      <c r="BQ701" s="76"/>
      <c r="BR701" s="76"/>
      <c r="BS701" s="76"/>
      <c r="BT701" s="76"/>
      <c r="BU701" s="76"/>
      <c r="BV701" s="76"/>
      <c r="BW701" s="76"/>
      <c r="BX701" s="76"/>
      <c r="BY701" s="76"/>
      <c r="BZ701" s="76"/>
      <c r="CA701" s="76"/>
      <c r="CB701" s="76"/>
      <c r="CC701" s="76"/>
      <c r="CD701" s="76"/>
      <c r="CE701" s="76"/>
      <c r="CF701" s="76"/>
      <c r="CG701" s="76"/>
      <c r="CH701" s="76"/>
      <c r="CI701" s="76"/>
      <c r="CJ701" s="76"/>
      <c r="CK701" s="76"/>
      <c r="CL701" s="76"/>
      <c r="CM701" s="76"/>
      <c r="CN701" s="76"/>
      <c r="CO701" s="76"/>
      <c r="CP701" s="76"/>
      <c r="CQ701" s="76"/>
      <c r="CR701" s="76"/>
      <c r="CS701" s="76"/>
      <c r="CT701" s="76"/>
      <c r="CU701" s="76"/>
      <c r="CV701" s="76"/>
      <c r="CW701" s="76"/>
      <c r="CX701" s="76"/>
      <c r="CY701" s="76"/>
      <c r="CZ701" s="76"/>
      <c r="DA701" s="76"/>
      <c r="DB701" s="76"/>
      <c r="DC701" s="76"/>
      <c r="DD701" s="76"/>
      <c r="DE701" s="76"/>
      <c r="DF701" s="76"/>
      <c r="DG701" s="76"/>
      <c r="DH701" s="76"/>
      <c r="DI701" s="76"/>
      <c r="DJ701" s="76"/>
      <c r="DK701" s="76"/>
      <c r="DL701" s="76"/>
      <c r="DM701" s="76"/>
      <c r="DN701" s="76"/>
      <c r="DO701" s="76"/>
      <c r="DP701" s="76"/>
      <c r="DQ701" s="76"/>
      <c r="DR701" s="76"/>
      <c r="DS701" s="76"/>
      <c r="DT701" s="76"/>
      <c r="DU701" s="76"/>
      <c r="DV701" s="76"/>
      <c r="DW701" s="76"/>
      <c r="DX701" s="76"/>
      <c r="DY701" s="76"/>
      <c r="DZ701" s="76"/>
      <c r="EA701" s="76"/>
      <c r="EB701" s="76"/>
      <c r="EC701" s="76"/>
      <c r="ED701" s="76"/>
      <c r="EE701" s="76"/>
      <c r="EF701" s="76"/>
      <c r="EG701" s="76"/>
      <c r="EH701" s="76"/>
      <c r="EI701" s="76"/>
      <c r="EJ701" s="76"/>
      <c r="EK701" s="76"/>
      <c r="EL701" s="76"/>
      <c r="EM701" s="76"/>
      <c r="EN701" s="76"/>
      <c r="EO701" s="76"/>
      <c r="EP701" s="76"/>
      <c r="EQ701" s="76"/>
      <c r="ER701" s="76"/>
      <c r="ES701" s="76"/>
      <c r="ET701" s="76"/>
      <c r="EU701" s="76"/>
      <c r="EV701" s="76"/>
      <c r="EW701" s="76"/>
    </row>
    <row r="702" spans="1:153" s="14" customFormat="1" ht="63.75" x14ac:dyDescent="0.2">
      <c r="A702" s="61"/>
      <c r="B702" s="68"/>
      <c r="C702" s="59">
        <v>683</v>
      </c>
      <c r="D702" s="62" t="s">
        <v>556</v>
      </c>
      <c r="E702" s="62" t="s">
        <v>1691</v>
      </c>
      <c r="F702" s="62" t="s">
        <v>1692</v>
      </c>
      <c r="G702" s="63">
        <v>1929</v>
      </c>
      <c r="H702" s="64" t="s">
        <v>1693</v>
      </c>
      <c r="I702" s="57" t="s">
        <v>1694</v>
      </c>
      <c r="J702" s="65">
        <v>42279</v>
      </c>
      <c r="K702" s="17"/>
    </row>
    <row r="703" spans="1:153" s="130" customFormat="1" ht="38.25" x14ac:dyDescent="0.2">
      <c r="A703" s="61" t="s">
        <v>1696</v>
      </c>
      <c r="B703" s="17"/>
      <c r="C703" s="59">
        <v>684</v>
      </c>
      <c r="D703" s="62" t="s">
        <v>85</v>
      </c>
      <c r="E703" s="62" t="s">
        <v>1697</v>
      </c>
      <c r="F703" s="85" t="s">
        <v>1698</v>
      </c>
      <c r="G703" s="63">
        <v>1909</v>
      </c>
      <c r="H703" s="64">
        <v>0</v>
      </c>
      <c r="I703" s="57" t="s">
        <v>1545</v>
      </c>
      <c r="J703" s="65">
        <v>40540</v>
      </c>
      <c r="K703" s="17"/>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c r="CL703" s="14"/>
      <c r="CM703" s="14"/>
      <c r="CN703" s="14"/>
      <c r="CO703" s="14"/>
      <c r="CP703" s="14"/>
      <c r="CQ703" s="14"/>
      <c r="CR703" s="14"/>
      <c r="CS703" s="14"/>
      <c r="CT703" s="14"/>
      <c r="CU703" s="14"/>
      <c r="CV703" s="14"/>
      <c r="CW703" s="14"/>
      <c r="CX703" s="14"/>
      <c r="CY703" s="14"/>
      <c r="CZ703" s="14"/>
      <c r="DA703" s="14"/>
      <c r="DB703" s="14"/>
      <c r="DC703" s="14"/>
      <c r="DD703" s="14"/>
      <c r="DE703" s="14"/>
      <c r="DF703" s="14"/>
      <c r="DG703" s="14"/>
      <c r="DH703" s="14"/>
      <c r="DI703" s="14"/>
      <c r="DJ703" s="14"/>
      <c r="DK703" s="14"/>
      <c r="DL703" s="14"/>
      <c r="DM703" s="14"/>
      <c r="DN703" s="14"/>
      <c r="DO703" s="14"/>
      <c r="DP703" s="14"/>
      <c r="DQ703" s="14"/>
      <c r="DR703" s="14"/>
      <c r="DS703" s="14"/>
      <c r="DT703" s="14"/>
      <c r="DU703" s="14"/>
      <c r="DV703" s="14"/>
      <c r="DW703" s="14"/>
      <c r="DX703" s="14"/>
      <c r="DY703" s="14"/>
      <c r="DZ703" s="14"/>
      <c r="EA703" s="14"/>
      <c r="EB703" s="14"/>
      <c r="EC703" s="14"/>
      <c r="ED703" s="14"/>
      <c r="EE703" s="14"/>
      <c r="EF703" s="14"/>
      <c r="EG703" s="14"/>
      <c r="EH703" s="14"/>
      <c r="EI703" s="14"/>
      <c r="EJ703" s="14"/>
      <c r="EK703" s="14"/>
      <c r="EL703" s="14"/>
      <c r="EM703" s="14"/>
      <c r="EN703" s="14"/>
      <c r="EO703" s="14"/>
      <c r="EP703" s="14"/>
      <c r="EQ703" s="14"/>
      <c r="ER703" s="14"/>
      <c r="ES703" s="14"/>
      <c r="ET703" s="14"/>
      <c r="EU703" s="14"/>
      <c r="EV703" s="14"/>
      <c r="EW703" s="14"/>
    </row>
    <row r="704" spans="1:153" s="100" customFormat="1" ht="38.25" x14ac:dyDescent="0.2">
      <c r="A704" s="61" t="s">
        <v>1696</v>
      </c>
      <c r="B704" s="17"/>
      <c r="C704" s="59">
        <v>685</v>
      </c>
      <c r="D704" s="62" t="s">
        <v>85</v>
      </c>
      <c r="E704" s="62" t="s">
        <v>1697</v>
      </c>
      <c r="F704" s="85" t="s">
        <v>1699</v>
      </c>
      <c r="G704" s="63">
        <v>1915</v>
      </c>
      <c r="H704" s="64">
        <v>20</v>
      </c>
      <c r="I704" s="102" t="s">
        <v>193</v>
      </c>
      <c r="J704" s="103">
        <v>38778</v>
      </c>
      <c r="K704" s="17"/>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14"/>
      <c r="CA704" s="14"/>
      <c r="CB704" s="14"/>
      <c r="CC704" s="14"/>
      <c r="CD704" s="14"/>
      <c r="CE704" s="14"/>
      <c r="CF704" s="14"/>
      <c r="CG704" s="14"/>
      <c r="CH704" s="14"/>
      <c r="CI704" s="14"/>
      <c r="CJ704" s="14"/>
      <c r="CK704" s="14"/>
      <c r="CL704" s="14"/>
      <c r="CM704" s="14"/>
      <c r="CN704" s="14"/>
      <c r="CO704" s="14"/>
      <c r="CP704" s="14"/>
      <c r="CQ704" s="14"/>
      <c r="CR704" s="14"/>
      <c r="CS704" s="14"/>
      <c r="CT704" s="14"/>
      <c r="CU704" s="14"/>
      <c r="CV704" s="14"/>
      <c r="CW704" s="14"/>
      <c r="CX704" s="14"/>
      <c r="CY704" s="14"/>
      <c r="CZ704" s="14"/>
      <c r="DA704" s="14"/>
      <c r="DB704" s="14"/>
      <c r="DC704" s="14"/>
      <c r="DD704" s="14"/>
      <c r="DE704" s="14"/>
      <c r="DF704" s="14"/>
      <c r="DG704" s="14"/>
      <c r="DH704" s="14"/>
      <c r="DI704" s="14"/>
      <c r="DJ704" s="14"/>
      <c r="DK704" s="14"/>
      <c r="DL704" s="14"/>
      <c r="DM704" s="14"/>
      <c r="DN704" s="14"/>
      <c r="DO704" s="14"/>
      <c r="DP704" s="14"/>
      <c r="DQ704" s="14"/>
      <c r="DR704" s="14"/>
      <c r="DS704" s="14"/>
      <c r="DT704" s="14"/>
      <c r="DU704" s="14"/>
      <c r="DV704" s="14"/>
      <c r="DW704" s="14"/>
      <c r="DX704" s="14"/>
      <c r="DY704" s="14"/>
      <c r="DZ704" s="14"/>
      <c r="EA704" s="14"/>
      <c r="EB704" s="14"/>
      <c r="EC704" s="14"/>
      <c r="ED704" s="14"/>
      <c r="EE704" s="14"/>
      <c r="EF704" s="14"/>
      <c r="EG704" s="14"/>
      <c r="EH704" s="14"/>
      <c r="EI704" s="14"/>
      <c r="EJ704" s="14"/>
      <c r="EK704" s="14"/>
      <c r="EL704" s="14"/>
      <c r="EM704" s="14"/>
      <c r="EN704" s="14"/>
      <c r="EO704" s="14"/>
      <c r="EP704" s="14"/>
      <c r="EQ704" s="14"/>
      <c r="ER704" s="14"/>
      <c r="ES704" s="14"/>
      <c r="ET704" s="14"/>
      <c r="EU704" s="14"/>
      <c r="EV704" s="14"/>
      <c r="EW704" s="14"/>
    </row>
    <row r="705" spans="1:153" s="14" customFormat="1" ht="38.25" x14ac:dyDescent="0.2">
      <c r="A705" s="61" t="s">
        <v>1700</v>
      </c>
      <c r="B705" s="17"/>
      <c r="C705" s="59">
        <v>686</v>
      </c>
      <c r="D705" s="62" t="s">
        <v>85</v>
      </c>
      <c r="E705" s="62" t="s">
        <v>397</v>
      </c>
      <c r="F705" s="62" t="s">
        <v>1701</v>
      </c>
      <c r="G705" s="63">
        <v>1917</v>
      </c>
      <c r="H705" s="64">
        <v>20</v>
      </c>
      <c r="I705" s="57" t="s">
        <v>156</v>
      </c>
      <c r="J705" s="65">
        <v>39382</v>
      </c>
      <c r="K705" s="17"/>
    </row>
    <row r="706" spans="1:153" s="14" customFormat="1" ht="25.5" x14ac:dyDescent="0.2">
      <c r="A706" s="61" t="s">
        <v>1702</v>
      </c>
      <c r="B706" s="17"/>
      <c r="C706" s="59">
        <v>687</v>
      </c>
      <c r="D706" s="84" t="s">
        <v>85</v>
      </c>
      <c r="E706" s="62" t="s">
        <v>1703</v>
      </c>
      <c r="F706" s="85" t="s">
        <v>1704</v>
      </c>
      <c r="G706" s="63">
        <v>1929</v>
      </c>
      <c r="H706" s="64">
        <v>0</v>
      </c>
      <c r="I706" s="57" t="s">
        <v>1705</v>
      </c>
      <c r="J706" s="65">
        <v>43222</v>
      </c>
      <c r="K706" s="17"/>
    </row>
    <row r="707" spans="1:153" s="130" customFormat="1" ht="25.5" x14ac:dyDescent="0.2">
      <c r="A707" s="61" t="s">
        <v>1702</v>
      </c>
      <c r="B707" s="17"/>
      <c r="C707" s="59">
        <v>688</v>
      </c>
      <c r="D707" s="62" t="s">
        <v>85</v>
      </c>
      <c r="E707" s="62" t="s">
        <v>1703</v>
      </c>
      <c r="F707" s="85" t="s">
        <v>1706</v>
      </c>
      <c r="G707" s="63">
        <v>1930</v>
      </c>
      <c r="H707" s="64">
        <v>0</v>
      </c>
      <c r="I707" s="57" t="s">
        <v>647</v>
      </c>
      <c r="J707" s="65">
        <v>40034</v>
      </c>
      <c r="K707" s="17"/>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14"/>
      <c r="CA707" s="14"/>
      <c r="CB707" s="14"/>
      <c r="CC707" s="14"/>
      <c r="CD707" s="14"/>
      <c r="CE707" s="14"/>
      <c r="CF707" s="14"/>
      <c r="CG707" s="14"/>
      <c r="CH707" s="14"/>
      <c r="CI707" s="14"/>
      <c r="CJ707" s="14"/>
      <c r="CK707" s="14"/>
      <c r="CL707" s="14"/>
      <c r="CM707" s="14"/>
      <c r="CN707" s="14"/>
      <c r="CO707" s="14"/>
      <c r="CP707" s="14"/>
      <c r="CQ707" s="14"/>
      <c r="CR707" s="14"/>
      <c r="CS707" s="14"/>
      <c r="CT707" s="14"/>
      <c r="CU707" s="14"/>
      <c r="CV707" s="14"/>
      <c r="CW707" s="14"/>
      <c r="CX707" s="14"/>
      <c r="CY707" s="14"/>
      <c r="CZ707" s="14"/>
      <c r="DA707" s="14"/>
      <c r="DB707" s="14"/>
      <c r="DC707" s="14"/>
      <c r="DD707" s="14"/>
      <c r="DE707" s="14"/>
      <c r="DF707" s="14"/>
      <c r="DG707" s="14"/>
      <c r="DH707" s="14"/>
      <c r="DI707" s="14"/>
      <c r="DJ707" s="14"/>
      <c r="DK707" s="14"/>
      <c r="DL707" s="14"/>
      <c r="DM707" s="14"/>
      <c r="DN707" s="14"/>
      <c r="DO707" s="14"/>
      <c r="DP707" s="14"/>
      <c r="DQ707" s="14"/>
      <c r="DR707" s="14"/>
      <c r="DS707" s="14"/>
      <c r="DT707" s="14"/>
      <c r="DU707" s="14"/>
      <c r="DV707" s="14"/>
      <c r="DW707" s="14"/>
      <c r="DX707" s="14"/>
      <c r="DY707" s="14"/>
      <c r="DZ707" s="14"/>
      <c r="EA707" s="14"/>
      <c r="EB707" s="14"/>
      <c r="EC707" s="14"/>
      <c r="ED707" s="14"/>
      <c r="EE707" s="14"/>
      <c r="EF707" s="14"/>
      <c r="EG707" s="14"/>
      <c r="EH707" s="14"/>
      <c r="EI707" s="14"/>
      <c r="EJ707" s="14"/>
      <c r="EK707" s="14"/>
      <c r="EL707" s="14"/>
      <c r="EM707" s="14"/>
      <c r="EN707" s="14"/>
      <c r="EO707" s="14"/>
      <c r="EP707" s="14"/>
      <c r="EQ707" s="14"/>
      <c r="ER707" s="14"/>
      <c r="ES707" s="14"/>
      <c r="ET707" s="14"/>
      <c r="EU707" s="14"/>
      <c r="EV707" s="14"/>
      <c r="EW707" s="14"/>
    </row>
    <row r="708" spans="1:153" s="130" customFormat="1" ht="25.5" x14ac:dyDescent="0.2">
      <c r="A708" s="61" t="s">
        <v>1702</v>
      </c>
      <c r="B708" s="17"/>
      <c r="C708" s="59">
        <v>689</v>
      </c>
      <c r="D708" s="62" t="s">
        <v>85</v>
      </c>
      <c r="E708" s="62" t="s">
        <v>1703</v>
      </c>
      <c r="F708" s="62" t="s">
        <v>1707</v>
      </c>
      <c r="G708" s="63">
        <v>1936</v>
      </c>
      <c r="H708" s="64">
        <v>41</v>
      </c>
      <c r="I708" s="57" t="s">
        <v>212</v>
      </c>
      <c r="J708" s="65">
        <v>39192</v>
      </c>
      <c r="K708" s="17"/>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14"/>
      <c r="CA708" s="14"/>
      <c r="CB708" s="14"/>
      <c r="CC708" s="14"/>
      <c r="CD708" s="14"/>
      <c r="CE708" s="14"/>
      <c r="CF708" s="14"/>
      <c r="CG708" s="14"/>
      <c r="CH708" s="14"/>
      <c r="CI708" s="14"/>
      <c r="CJ708" s="14"/>
      <c r="CK708" s="14"/>
      <c r="CL708" s="14"/>
      <c r="CM708" s="14"/>
      <c r="CN708" s="14"/>
      <c r="CO708" s="14"/>
      <c r="CP708" s="14"/>
      <c r="CQ708" s="14"/>
      <c r="CR708" s="14"/>
      <c r="CS708" s="14"/>
      <c r="CT708" s="14"/>
      <c r="CU708" s="14"/>
      <c r="CV708" s="14"/>
      <c r="CW708" s="14"/>
      <c r="CX708" s="14"/>
      <c r="CY708" s="14"/>
      <c r="CZ708" s="14"/>
      <c r="DA708" s="14"/>
      <c r="DB708" s="14"/>
      <c r="DC708" s="14"/>
      <c r="DD708" s="14"/>
      <c r="DE708" s="14"/>
      <c r="DF708" s="14"/>
      <c r="DG708" s="14"/>
      <c r="DH708" s="14"/>
      <c r="DI708" s="14"/>
      <c r="DJ708" s="14"/>
      <c r="DK708" s="14"/>
      <c r="DL708" s="14"/>
      <c r="DM708" s="14"/>
      <c r="DN708" s="14"/>
      <c r="DO708" s="14"/>
      <c r="DP708" s="14"/>
      <c r="DQ708" s="14"/>
      <c r="DR708" s="14"/>
      <c r="DS708" s="14"/>
      <c r="DT708" s="14"/>
      <c r="DU708" s="14"/>
      <c r="DV708" s="14"/>
      <c r="DW708" s="14"/>
      <c r="DX708" s="14"/>
      <c r="DY708" s="14"/>
      <c r="DZ708" s="14"/>
      <c r="EA708" s="14"/>
      <c r="EB708" s="14"/>
      <c r="EC708" s="14"/>
      <c r="ED708" s="14"/>
      <c r="EE708" s="14"/>
      <c r="EF708" s="14"/>
      <c r="EG708" s="14"/>
      <c r="EH708" s="14"/>
      <c r="EI708" s="14"/>
      <c r="EJ708" s="14"/>
      <c r="EK708" s="14"/>
      <c r="EL708" s="14"/>
      <c r="EM708" s="14"/>
      <c r="EN708" s="14"/>
      <c r="EO708" s="14"/>
      <c r="EP708" s="14"/>
      <c r="EQ708" s="14"/>
      <c r="ER708" s="14"/>
      <c r="ES708" s="14"/>
      <c r="ET708" s="14"/>
      <c r="EU708" s="14"/>
      <c r="EV708" s="14"/>
      <c r="EW708" s="14"/>
    </row>
    <row r="709" spans="1:153" s="130" customFormat="1" ht="38.25" x14ac:dyDescent="0.2">
      <c r="A709" s="61" t="s">
        <v>1702</v>
      </c>
      <c r="B709" s="17"/>
      <c r="C709" s="59">
        <v>690</v>
      </c>
      <c r="D709" s="62" t="s">
        <v>85</v>
      </c>
      <c r="E709" s="62" t="s">
        <v>1708</v>
      </c>
      <c r="F709" s="62" t="s">
        <v>1709</v>
      </c>
      <c r="G709" s="63">
        <v>1936</v>
      </c>
      <c r="H709" s="99">
        <v>0.11805555555555557</v>
      </c>
      <c r="I709" s="57" t="s">
        <v>1457</v>
      </c>
      <c r="J709" s="65">
        <v>39454</v>
      </c>
      <c r="K709" s="17"/>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14"/>
      <c r="CA709" s="14"/>
      <c r="CB709" s="14"/>
      <c r="CC709" s="14"/>
      <c r="CD709" s="14"/>
      <c r="CE709" s="14"/>
      <c r="CF709" s="14"/>
      <c r="CG709" s="14"/>
      <c r="CH709" s="14"/>
      <c r="CI709" s="14"/>
      <c r="CJ709" s="14"/>
      <c r="CK709" s="14"/>
      <c r="CL709" s="14"/>
      <c r="CM709" s="14"/>
      <c r="CN709" s="14"/>
      <c r="CO709" s="14"/>
      <c r="CP709" s="14"/>
      <c r="CQ709" s="14"/>
      <c r="CR709" s="14"/>
      <c r="CS709" s="14"/>
      <c r="CT709" s="14"/>
      <c r="CU709" s="14"/>
      <c r="CV709" s="14"/>
      <c r="CW709" s="14"/>
      <c r="CX709" s="14"/>
      <c r="CY709" s="14"/>
      <c r="CZ709" s="14"/>
      <c r="DA709" s="14"/>
      <c r="DB709" s="14"/>
      <c r="DC709" s="14"/>
      <c r="DD709" s="14"/>
      <c r="DE709" s="14"/>
      <c r="DF709" s="14"/>
      <c r="DG709" s="14"/>
      <c r="DH709" s="14"/>
      <c r="DI709" s="14"/>
      <c r="DJ709" s="14"/>
      <c r="DK709" s="14"/>
      <c r="DL709" s="14"/>
      <c r="DM709" s="14"/>
      <c r="DN709" s="14"/>
      <c r="DO709" s="14"/>
      <c r="DP709" s="14"/>
      <c r="DQ709" s="14"/>
      <c r="DR709" s="14"/>
      <c r="DS709" s="14"/>
      <c r="DT709" s="14"/>
      <c r="DU709" s="14"/>
      <c r="DV709" s="14"/>
      <c r="DW709" s="14"/>
      <c r="DX709" s="14"/>
      <c r="DY709" s="14"/>
      <c r="DZ709" s="14"/>
      <c r="EA709" s="14"/>
      <c r="EB709" s="14"/>
      <c r="EC709" s="14"/>
      <c r="ED709" s="14"/>
      <c r="EE709" s="14"/>
      <c r="EF709" s="14"/>
      <c r="EG709" s="14"/>
      <c r="EH709" s="14"/>
      <c r="EI709" s="14"/>
      <c r="EJ709" s="14"/>
      <c r="EK709" s="14"/>
      <c r="EL709" s="14"/>
      <c r="EM709" s="14"/>
      <c r="EN709" s="14"/>
      <c r="EO709" s="14"/>
      <c r="EP709" s="14"/>
      <c r="EQ709" s="14"/>
      <c r="ER709" s="14"/>
      <c r="ES709" s="14"/>
      <c r="ET709" s="14"/>
      <c r="EU709" s="14"/>
      <c r="EV709" s="14"/>
      <c r="EW709" s="14"/>
    </row>
    <row r="710" spans="1:153" s="104" customFormat="1" ht="51" x14ac:dyDescent="0.2">
      <c r="A710" s="61" t="s">
        <v>1710</v>
      </c>
      <c r="B710" s="17"/>
      <c r="C710" s="59">
        <v>691</v>
      </c>
      <c r="D710" s="84" t="s">
        <v>85</v>
      </c>
      <c r="E710" s="62" t="s">
        <v>1711</v>
      </c>
      <c r="F710" s="62" t="s">
        <v>1712</v>
      </c>
      <c r="G710" s="63">
        <v>1937</v>
      </c>
      <c r="H710" s="64">
        <v>0</v>
      </c>
      <c r="I710" s="57" t="s">
        <v>84</v>
      </c>
      <c r="J710" s="65">
        <v>42584</v>
      </c>
      <c r="K710" s="17"/>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14"/>
      <c r="CA710" s="14"/>
      <c r="CB710" s="14"/>
      <c r="CC710" s="14"/>
      <c r="CD710" s="14"/>
      <c r="CE710" s="14"/>
      <c r="CF710" s="14"/>
      <c r="CG710" s="14"/>
      <c r="CH710" s="14"/>
      <c r="CI710" s="14"/>
      <c r="CJ710" s="14"/>
      <c r="CK710" s="14"/>
      <c r="CL710" s="14"/>
      <c r="CM710" s="14"/>
      <c r="CN710" s="14"/>
      <c r="CO710" s="14"/>
      <c r="CP710" s="14"/>
      <c r="CQ710" s="14"/>
      <c r="CR710" s="14"/>
      <c r="CS710" s="14"/>
      <c r="CT710" s="14"/>
      <c r="CU710" s="14"/>
      <c r="CV710" s="14"/>
      <c r="CW710" s="14"/>
      <c r="CX710" s="14"/>
      <c r="CY710" s="14"/>
      <c r="CZ710" s="14"/>
      <c r="DA710" s="14"/>
      <c r="DB710" s="14"/>
      <c r="DC710" s="14"/>
      <c r="DD710" s="14"/>
      <c r="DE710" s="14"/>
      <c r="DF710" s="14"/>
      <c r="DG710" s="14"/>
      <c r="DH710" s="14"/>
      <c r="DI710" s="14"/>
      <c r="DJ710" s="14"/>
      <c r="DK710" s="14"/>
      <c r="DL710" s="14"/>
      <c r="DM710" s="14"/>
      <c r="DN710" s="14"/>
      <c r="DO710" s="14"/>
      <c r="DP710" s="14"/>
      <c r="DQ710" s="14"/>
      <c r="DR710" s="14"/>
      <c r="DS710" s="14"/>
      <c r="DT710" s="14"/>
      <c r="DU710" s="14"/>
      <c r="DV710" s="14"/>
      <c r="DW710" s="14"/>
      <c r="DX710" s="14"/>
      <c r="DY710" s="14"/>
      <c r="DZ710" s="14"/>
      <c r="EA710" s="14"/>
      <c r="EB710" s="14"/>
      <c r="EC710" s="14"/>
      <c r="ED710" s="14"/>
      <c r="EE710" s="14"/>
      <c r="EF710" s="14"/>
      <c r="EG710" s="14"/>
      <c r="EH710" s="14"/>
      <c r="EI710" s="14"/>
      <c r="EJ710" s="14"/>
      <c r="EK710" s="14"/>
      <c r="EL710" s="14"/>
      <c r="EM710" s="14"/>
      <c r="EN710" s="14"/>
      <c r="EO710" s="14"/>
      <c r="EP710" s="14"/>
      <c r="EQ710" s="14"/>
      <c r="ER710" s="14"/>
      <c r="ES710" s="14"/>
      <c r="ET710" s="14"/>
      <c r="EU710" s="14"/>
      <c r="EV710" s="14"/>
      <c r="EW710" s="14"/>
    </row>
    <row r="711" spans="1:153" s="130" customFormat="1" ht="38.25" x14ac:dyDescent="0.2">
      <c r="A711" s="61" t="s">
        <v>1710</v>
      </c>
      <c r="B711" s="17"/>
      <c r="C711" s="59">
        <v>692</v>
      </c>
      <c r="D711" s="62" t="s">
        <v>85</v>
      </c>
      <c r="E711" s="62" t="s">
        <v>1708</v>
      </c>
      <c r="F711" s="62" t="s">
        <v>1713</v>
      </c>
      <c r="G711" s="63">
        <v>1943</v>
      </c>
      <c r="H711" s="64">
        <v>11</v>
      </c>
      <c r="I711" s="57" t="s">
        <v>830</v>
      </c>
      <c r="J711" s="65">
        <v>42139</v>
      </c>
      <c r="K711" s="17"/>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14"/>
      <c r="CA711" s="14"/>
      <c r="CB711" s="14"/>
      <c r="CC711" s="14"/>
      <c r="CD711" s="14"/>
      <c r="CE711" s="14"/>
      <c r="CF711" s="14"/>
      <c r="CG711" s="14"/>
      <c r="CH711" s="14"/>
      <c r="CI711" s="14"/>
      <c r="CJ711" s="14"/>
      <c r="CK711" s="14"/>
      <c r="CL711" s="14"/>
      <c r="CM711" s="14"/>
      <c r="CN711" s="14"/>
      <c r="CO711" s="14"/>
      <c r="CP711" s="14"/>
      <c r="CQ711" s="14"/>
      <c r="CR711" s="14"/>
      <c r="CS711" s="14"/>
      <c r="CT711" s="14"/>
      <c r="CU711" s="14"/>
      <c r="CV711" s="14"/>
      <c r="CW711" s="14"/>
      <c r="CX711" s="14"/>
      <c r="CY711" s="14"/>
      <c r="CZ711" s="14"/>
      <c r="DA711" s="14"/>
      <c r="DB711" s="14"/>
      <c r="DC711" s="14"/>
      <c r="DD711" s="14"/>
      <c r="DE711" s="14"/>
      <c r="DF711" s="14"/>
      <c r="DG711" s="14"/>
      <c r="DH711" s="14"/>
      <c r="DI711" s="14"/>
      <c r="DJ711" s="14"/>
      <c r="DK711" s="14"/>
      <c r="DL711" s="14"/>
      <c r="DM711" s="14"/>
      <c r="DN711" s="14"/>
      <c r="DO711" s="14"/>
      <c r="DP711" s="14"/>
      <c r="DQ711" s="14"/>
      <c r="DR711" s="14"/>
      <c r="DS711" s="14"/>
      <c r="DT711" s="14"/>
      <c r="DU711" s="14"/>
      <c r="DV711" s="14"/>
      <c r="DW711" s="14"/>
      <c r="DX711" s="14"/>
      <c r="DY711" s="14"/>
      <c r="DZ711" s="14"/>
      <c r="EA711" s="14"/>
      <c r="EB711" s="14"/>
      <c r="EC711" s="14"/>
      <c r="ED711" s="14"/>
      <c r="EE711" s="14"/>
      <c r="EF711" s="14"/>
      <c r="EG711" s="14"/>
      <c r="EH711" s="14"/>
      <c r="EI711" s="14"/>
      <c r="EJ711" s="14"/>
      <c r="EK711" s="14"/>
      <c r="EL711" s="14"/>
      <c r="EM711" s="14"/>
      <c r="EN711" s="14"/>
      <c r="EO711" s="14"/>
      <c r="EP711" s="14"/>
      <c r="EQ711" s="14"/>
      <c r="ER711" s="14"/>
      <c r="ES711" s="14"/>
      <c r="ET711" s="14"/>
      <c r="EU711" s="14"/>
      <c r="EV711" s="14"/>
      <c r="EW711" s="14"/>
    </row>
    <row r="712" spans="1:153" s="130" customFormat="1" ht="38.25" x14ac:dyDescent="0.2">
      <c r="A712" s="61" t="s">
        <v>1710</v>
      </c>
      <c r="B712" s="17"/>
      <c r="C712" s="59">
        <v>693</v>
      </c>
      <c r="D712" s="62" t="s">
        <v>85</v>
      </c>
      <c r="E712" s="62" t="s">
        <v>1714</v>
      </c>
      <c r="F712" s="62" t="s">
        <v>1715</v>
      </c>
      <c r="G712" s="63">
        <v>1947</v>
      </c>
      <c r="H712" s="64">
        <v>5</v>
      </c>
      <c r="I712" s="57" t="s">
        <v>184</v>
      </c>
      <c r="J712" s="65">
        <v>39328</v>
      </c>
      <c r="K712" s="17"/>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14"/>
      <c r="CA712" s="14"/>
      <c r="CB712" s="14"/>
      <c r="CC712" s="14"/>
      <c r="CD712" s="14"/>
      <c r="CE712" s="14"/>
      <c r="CF712" s="14"/>
      <c r="CG712" s="14"/>
      <c r="CH712" s="14"/>
      <c r="CI712" s="14"/>
      <c r="CJ712" s="14"/>
      <c r="CK712" s="14"/>
      <c r="CL712" s="14"/>
      <c r="CM712" s="14"/>
      <c r="CN712" s="14"/>
      <c r="CO712" s="14"/>
      <c r="CP712" s="14"/>
      <c r="CQ712" s="14"/>
      <c r="CR712" s="14"/>
      <c r="CS712" s="14"/>
      <c r="CT712" s="14"/>
      <c r="CU712" s="14"/>
      <c r="CV712" s="14"/>
      <c r="CW712" s="14"/>
      <c r="CX712" s="14"/>
      <c r="CY712" s="14"/>
      <c r="CZ712" s="14"/>
      <c r="DA712" s="14"/>
      <c r="DB712" s="14"/>
      <c r="DC712" s="14"/>
      <c r="DD712" s="14"/>
      <c r="DE712" s="14"/>
      <c r="DF712" s="14"/>
      <c r="DG712" s="14"/>
      <c r="DH712" s="14"/>
      <c r="DI712" s="14"/>
      <c r="DJ712" s="14"/>
      <c r="DK712" s="14"/>
      <c r="DL712" s="14"/>
      <c r="DM712" s="14"/>
      <c r="DN712" s="14"/>
      <c r="DO712" s="14"/>
      <c r="DP712" s="14"/>
      <c r="DQ712" s="14"/>
      <c r="DR712" s="14"/>
      <c r="DS712" s="14"/>
      <c r="DT712" s="14"/>
      <c r="DU712" s="14"/>
      <c r="DV712" s="14"/>
      <c r="DW712" s="14"/>
      <c r="DX712" s="14"/>
      <c r="DY712" s="14"/>
      <c r="DZ712" s="14"/>
      <c r="EA712" s="14"/>
      <c r="EB712" s="14"/>
      <c r="EC712" s="14"/>
      <c r="ED712" s="14"/>
      <c r="EE712" s="14"/>
      <c r="EF712" s="14"/>
      <c r="EG712" s="14"/>
      <c r="EH712" s="14"/>
      <c r="EI712" s="14"/>
      <c r="EJ712" s="14"/>
      <c r="EK712" s="14"/>
      <c r="EL712" s="14"/>
      <c r="EM712" s="14"/>
      <c r="EN712" s="14"/>
      <c r="EO712" s="14"/>
      <c r="EP712" s="14"/>
      <c r="EQ712" s="14"/>
      <c r="ER712" s="14"/>
      <c r="ES712" s="14"/>
      <c r="ET712" s="14"/>
      <c r="EU712" s="14"/>
      <c r="EV712" s="14"/>
      <c r="EW712" s="14"/>
    </row>
    <row r="713" spans="1:153" s="130" customFormat="1" ht="38.25" x14ac:dyDescent="0.2">
      <c r="A713" s="61" t="s">
        <v>1716</v>
      </c>
      <c r="B713" s="17"/>
      <c r="C713" s="59">
        <v>694</v>
      </c>
      <c r="D713" s="62" t="s">
        <v>85</v>
      </c>
      <c r="E713" s="62" t="s">
        <v>1708</v>
      </c>
      <c r="F713" s="62" t="s">
        <v>1717</v>
      </c>
      <c r="G713" s="63">
        <v>1951</v>
      </c>
      <c r="H713" s="64">
        <v>0</v>
      </c>
      <c r="I713" s="57" t="s">
        <v>151</v>
      </c>
      <c r="J713" s="65">
        <v>39727</v>
      </c>
      <c r="K713" s="17"/>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c r="CE713" s="14"/>
      <c r="CF713" s="14"/>
      <c r="CG713" s="14"/>
      <c r="CH713" s="14"/>
      <c r="CI713" s="14"/>
      <c r="CJ713" s="14"/>
      <c r="CK713" s="14"/>
      <c r="CL713" s="14"/>
      <c r="CM713" s="14"/>
      <c r="CN713" s="14"/>
      <c r="CO713" s="14"/>
      <c r="CP713" s="14"/>
      <c r="CQ713" s="14"/>
      <c r="CR713" s="14"/>
      <c r="CS713" s="14"/>
      <c r="CT713" s="14"/>
      <c r="CU713" s="14"/>
      <c r="CV713" s="14"/>
      <c r="CW713" s="14"/>
      <c r="CX713" s="14"/>
      <c r="CY713" s="14"/>
      <c r="CZ713" s="14"/>
      <c r="DA713" s="14"/>
      <c r="DB713" s="14"/>
      <c r="DC713" s="14"/>
      <c r="DD713" s="14"/>
      <c r="DE713" s="14"/>
      <c r="DF713" s="14"/>
      <c r="DG713" s="14"/>
      <c r="DH713" s="14"/>
      <c r="DI713" s="14"/>
      <c r="DJ713" s="14"/>
      <c r="DK713" s="14"/>
      <c r="DL713" s="14"/>
      <c r="DM713" s="14"/>
      <c r="DN713" s="14"/>
      <c r="DO713" s="14"/>
      <c r="DP713" s="14"/>
      <c r="DQ713" s="14"/>
      <c r="DR713" s="14"/>
      <c r="DS713" s="14"/>
      <c r="DT713" s="14"/>
      <c r="DU713" s="14"/>
      <c r="DV713" s="14"/>
      <c r="DW713" s="14"/>
      <c r="DX713" s="14"/>
      <c r="DY713" s="14"/>
      <c r="DZ713" s="14"/>
      <c r="EA713" s="14"/>
      <c r="EB713" s="14"/>
      <c r="EC713" s="14"/>
      <c r="ED713" s="14"/>
      <c r="EE713" s="14"/>
      <c r="EF713" s="14"/>
      <c r="EG713" s="14"/>
      <c r="EH713" s="14"/>
      <c r="EI713" s="14"/>
      <c r="EJ713" s="14"/>
      <c r="EK713" s="14"/>
      <c r="EL713" s="14"/>
      <c r="EM713" s="14"/>
      <c r="EN713" s="14"/>
      <c r="EO713" s="14"/>
      <c r="EP713" s="14"/>
      <c r="EQ713" s="14"/>
      <c r="ER713" s="14"/>
      <c r="ES713" s="14"/>
      <c r="ET713" s="14"/>
      <c r="EU713" s="14"/>
      <c r="EV713" s="14"/>
      <c r="EW713" s="14"/>
    </row>
    <row r="714" spans="1:153" s="14" customFormat="1" ht="38.25" x14ac:dyDescent="0.2">
      <c r="A714" s="61" t="s">
        <v>1</v>
      </c>
      <c r="B714" s="17"/>
      <c r="C714" s="59">
        <v>695</v>
      </c>
      <c r="D714" s="62" t="s">
        <v>85</v>
      </c>
      <c r="E714" s="62" t="s">
        <v>1708</v>
      </c>
      <c r="F714" s="62" t="s">
        <v>1718</v>
      </c>
      <c r="G714" s="63">
        <v>1959</v>
      </c>
      <c r="H714" s="64">
        <v>0</v>
      </c>
      <c r="I714" s="57" t="s">
        <v>51</v>
      </c>
      <c r="J714" s="65">
        <v>39411</v>
      </c>
      <c r="K714" s="17"/>
    </row>
    <row r="715" spans="1:153" s="14" customFormat="1" ht="51" x14ac:dyDescent="0.2">
      <c r="A715" s="61" t="s">
        <v>1719</v>
      </c>
      <c r="B715" s="17"/>
      <c r="C715" s="59">
        <v>696</v>
      </c>
      <c r="D715" s="84" t="s">
        <v>85</v>
      </c>
      <c r="E715" s="62" t="s">
        <v>1720</v>
      </c>
      <c r="F715" s="62" t="s">
        <v>1721</v>
      </c>
      <c r="G715" s="63">
        <v>1909</v>
      </c>
      <c r="H715" s="64">
        <v>0</v>
      </c>
      <c r="I715" s="57" t="s">
        <v>84</v>
      </c>
      <c r="J715" s="65">
        <v>42485</v>
      </c>
      <c r="K715" s="17"/>
    </row>
    <row r="716" spans="1:153" s="14" customFormat="1" ht="38.25" x14ac:dyDescent="0.2">
      <c r="A716" s="61" t="s">
        <v>1</v>
      </c>
      <c r="B716" s="17"/>
      <c r="C716" s="59">
        <v>697</v>
      </c>
      <c r="D716" s="62" t="s">
        <v>0</v>
      </c>
      <c r="E716" s="62" t="s">
        <v>1722</v>
      </c>
      <c r="F716" s="62" t="s">
        <v>1723</v>
      </c>
      <c r="G716" s="63">
        <v>1908</v>
      </c>
      <c r="H716" s="64">
        <v>25</v>
      </c>
      <c r="I716" s="57" t="s">
        <v>1724</v>
      </c>
      <c r="J716" s="65">
        <v>39330</v>
      </c>
      <c r="K716" s="17"/>
    </row>
    <row r="717" spans="1:153" s="14" customFormat="1" ht="12.75" x14ac:dyDescent="0.2">
      <c r="A717" s="61"/>
      <c r="B717" s="17"/>
      <c r="C717" s="59">
        <v>698</v>
      </c>
      <c r="D717" s="62" t="s">
        <v>0</v>
      </c>
      <c r="E717" s="62" t="s">
        <v>1725</v>
      </c>
      <c r="F717" s="62" t="s">
        <v>1726</v>
      </c>
      <c r="G717" s="63">
        <v>1978</v>
      </c>
      <c r="H717" s="64">
        <v>15</v>
      </c>
      <c r="I717" s="57" t="s">
        <v>320</v>
      </c>
      <c r="J717" s="65">
        <v>39683</v>
      </c>
      <c r="K717" s="17"/>
    </row>
    <row r="718" spans="1:153" s="14" customFormat="1" ht="25.5" x14ac:dyDescent="0.2">
      <c r="A718" s="57" t="s">
        <v>52</v>
      </c>
      <c r="B718" s="17"/>
      <c r="C718" s="59">
        <v>699</v>
      </c>
      <c r="D718" s="62" t="s">
        <v>57</v>
      </c>
      <c r="E718" s="62" t="s">
        <v>1727</v>
      </c>
      <c r="F718" s="62" t="s">
        <v>1728</v>
      </c>
      <c r="G718" s="63">
        <v>1933</v>
      </c>
      <c r="H718" s="64">
        <v>30</v>
      </c>
      <c r="I718" s="57" t="s">
        <v>156</v>
      </c>
      <c r="J718" s="65">
        <v>39382</v>
      </c>
      <c r="K718" s="17"/>
    </row>
    <row r="719" spans="1:153" s="14" customFormat="1" ht="25.5" x14ac:dyDescent="0.2">
      <c r="A719" s="61"/>
      <c r="B719" s="17"/>
      <c r="C719" s="59">
        <v>700</v>
      </c>
      <c r="D719" s="62" t="s">
        <v>158</v>
      </c>
      <c r="E719" s="62" t="s">
        <v>1729</v>
      </c>
      <c r="F719" s="62" t="s">
        <v>849</v>
      </c>
      <c r="G719" s="63" t="s">
        <v>1730</v>
      </c>
      <c r="H719" s="64">
        <v>1</v>
      </c>
      <c r="I719" s="57" t="s">
        <v>1731</v>
      </c>
      <c r="J719" s="65">
        <v>39311</v>
      </c>
      <c r="K719" s="17"/>
    </row>
    <row r="720" spans="1:153" s="14" customFormat="1" ht="25.5" x14ac:dyDescent="0.2">
      <c r="A720" s="144"/>
      <c r="B720" s="17"/>
      <c r="C720" s="59">
        <v>701</v>
      </c>
      <c r="D720" s="62" t="s">
        <v>1732</v>
      </c>
      <c r="E720" s="62" t="s">
        <v>1733</v>
      </c>
      <c r="F720" s="62" t="s">
        <v>1734</v>
      </c>
      <c r="G720" s="63">
        <v>1957</v>
      </c>
      <c r="H720" s="57">
        <v>40</v>
      </c>
      <c r="I720" s="57" t="s">
        <v>1735</v>
      </c>
      <c r="J720" s="65">
        <v>42289</v>
      </c>
      <c r="K720" s="77"/>
      <c r="L720" s="135"/>
      <c r="M720" s="135"/>
      <c r="N720" s="135"/>
      <c r="O720" s="135"/>
      <c r="P720" s="135"/>
      <c r="Q720" s="135"/>
      <c r="R720" s="135"/>
      <c r="S720" s="135"/>
      <c r="T720" s="135"/>
      <c r="U720" s="135"/>
      <c r="V720" s="135"/>
      <c r="W720" s="135"/>
      <c r="X720" s="135"/>
      <c r="Y720" s="135"/>
      <c r="Z720" s="135"/>
      <c r="AA720" s="135"/>
      <c r="AB720" s="135"/>
      <c r="AC720" s="135"/>
      <c r="AD720" s="135"/>
      <c r="AE720" s="135"/>
      <c r="AF720" s="135"/>
      <c r="AG720" s="135"/>
      <c r="AH720" s="135"/>
      <c r="AI720" s="135"/>
      <c r="AJ720" s="135"/>
      <c r="AK720" s="135"/>
      <c r="AL720" s="135"/>
      <c r="AM720" s="135"/>
      <c r="AN720" s="135"/>
      <c r="AO720" s="135"/>
      <c r="AP720" s="135"/>
      <c r="AQ720" s="135"/>
      <c r="AR720" s="135"/>
      <c r="AS720" s="135"/>
      <c r="AT720" s="135"/>
      <c r="AU720" s="135"/>
      <c r="AV720" s="135"/>
      <c r="AW720" s="135"/>
      <c r="AX720" s="135"/>
      <c r="AY720" s="135"/>
      <c r="AZ720" s="135"/>
      <c r="BA720" s="135"/>
      <c r="BB720" s="135"/>
      <c r="BC720" s="135"/>
      <c r="BD720" s="135"/>
      <c r="BE720" s="135"/>
      <c r="BF720" s="135"/>
      <c r="BG720" s="135"/>
      <c r="BH720" s="135"/>
      <c r="BI720" s="135"/>
      <c r="BJ720" s="135"/>
      <c r="BK720" s="135"/>
      <c r="BL720" s="135"/>
      <c r="BM720" s="135"/>
      <c r="BN720" s="135"/>
      <c r="BO720" s="135"/>
      <c r="BP720" s="135"/>
      <c r="BQ720" s="135"/>
      <c r="BR720" s="135"/>
      <c r="BS720" s="135"/>
      <c r="BT720" s="135"/>
      <c r="BU720" s="135"/>
      <c r="BV720" s="135"/>
      <c r="BW720" s="135"/>
      <c r="BX720" s="135"/>
      <c r="BY720" s="135"/>
      <c r="BZ720" s="135"/>
      <c r="CA720" s="135"/>
      <c r="CB720" s="135"/>
      <c r="CC720" s="135"/>
      <c r="CD720" s="135"/>
      <c r="CE720" s="135"/>
      <c r="CF720" s="135"/>
      <c r="CG720" s="135"/>
      <c r="CH720" s="135"/>
      <c r="CI720" s="135"/>
      <c r="CJ720" s="135"/>
      <c r="CK720" s="135"/>
      <c r="CL720" s="135"/>
      <c r="CM720" s="135"/>
      <c r="CN720" s="135"/>
      <c r="CO720" s="135"/>
      <c r="CP720" s="135"/>
      <c r="CQ720" s="135"/>
      <c r="CR720" s="135"/>
      <c r="CS720" s="135"/>
      <c r="CT720" s="135"/>
      <c r="CU720" s="135"/>
      <c r="CV720" s="135"/>
      <c r="CW720" s="135"/>
      <c r="CX720" s="135"/>
      <c r="CY720" s="135"/>
      <c r="CZ720" s="135"/>
      <c r="DA720" s="135"/>
      <c r="DB720" s="135"/>
      <c r="DC720" s="135"/>
      <c r="DD720" s="135"/>
      <c r="DE720" s="135"/>
      <c r="DF720" s="135"/>
      <c r="DG720" s="135"/>
      <c r="DH720" s="135"/>
      <c r="DI720" s="135"/>
      <c r="DJ720" s="135"/>
      <c r="DK720" s="135"/>
      <c r="DL720" s="135"/>
      <c r="DM720" s="135"/>
      <c r="DN720" s="135"/>
      <c r="DO720" s="135"/>
      <c r="DP720" s="135"/>
      <c r="DQ720" s="135"/>
      <c r="DR720" s="135"/>
      <c r="DS720" s="135"/>
      <c r="DT720" s="135"/>
      <c r="DU720" s="135"/>
      <c r="DV720" s="135"/>
      <c r="DW720" s="135"/>
      <c r="DX720" s="135"/>
      <c r="DY720" s="135"/>
      <c r="DZ720" s="135"/>
      <c r="EA720" s="135"/>
      <c r="EB720" s="135"/>
      <c r="EC720" s="135"/>
      <c r="ED720" s="135"/>
      <c r="EE720" s="135"/>
      <c r="EF720" s="135"/>
      <c r="EG720" s="135"/>
      <c r="EH720" s="135"/>
      <c r="EI720" s="135"/>
      <c r="EJ720" s="135"/>
      <c r="EK720" s="135"/>
      <c r="EL720" s="135"/>
      <c r="EM720" s="135"/>
      <c r="EN720" s="135"/>
      <c r="EO720" s="135"/>
      <c r="EP720" s="135"/>
      <c r="EQ720" s="135"/>
      <c r="ER720" s="135"/>
      <c r="ES720" s="135"/>
      <c r="ET720" s="135"/>
      <c r="EU720" s="135"/>
      <c r="EV720" s="135"/>
      <c r="EW720" s="135"/>
    </row>
    <row r="721" spans="1:153" s="130" customFormat="1" ht="25.5" x14ac:dyDescent="0.2">
      <c r="A721" s="61"/>
      <c r="B721" s="17"/>
      <c r="C721" s="59">
        <v>702</v>
      </c>
      <c r="D721" s="62" t="s">
        <v>53</v>
      </c>
      <c r="E721" s="62" t="s">
        <v>902</v>
      </c>
      <c r="F721" s="62" t="s">
        <v>1736</v>
      </c>
      <c r="G721" s="63">
        <v>1961</v>
      </c>
      <c r="H721" s="57">
        <v>0</v>
      </c>
      <c r="I721" s="57" t="s">
        <v>296</v>
      </c>
      <c r="J721" s="65">
        <v>40464</v>
      </c>
      <c r="K721" s="17"/>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14"/>
      <c r="CA721" s="14"/>
      <c r="CB721" s="14"/>
      <c r="CC721" s="14"/>
      <c r="CD721" s="14"/>
      <c r="CE721" s="14"/>
      <c r="CF721" s="14"/>
      <c r="CG721" s="14"/>
      <c r="CH721" s="14"/>
      <c r="CI721" s="14"/>
      <c r="CJ721" s="14"/>
      <c r="CK721" s="14"/>
      <c r="CL721" s="14"/>
      <c r="CM721" s="14"/>
      <c r="CN721" s="14"/>
      <c r="CO721" s="14"/>
      <c r="CP721" s="14"/>
      <c r="CQ721" s="14"/>
      <c r="CR721" s="14"/>
      <c r="CS721" s="14"/>
      <c r="CT721" s="14"/>
      <c r="CU721" s="14"/>
      <c r="CV721" s="14"/>
      <c r="CW721" s="14"/>
      <c r="CX721" s="14"/>
      <c r="CY721" s="14"/>
      <c r="CZ721" s="14"/>
      <c r="DA721" s="14"/>
      <c r="DB721" s="14"/>
      <c r="DC721" s="14"/>
      <c r="DD721" s="14"/>
      <c r="DE721" s="14"/>
      <c r="DF721" s="14"/>
      <c r="DG721" s="14"/>
      <c r="DH721" s="14"/>
      <c r="DI721" s="14"/>
      <c r="DJ721" s="14"/>
      <c r="DK721" s="14"/>
      <c r="DL721" s="14"/>
      <c r="DM721" s="14"/>
      <c r="DN721" s="14"/>
      <c r="DO721" s="14"/>
      <c r="DP721" s="14"/>
      <c r="DQ721" s="14"/>
      <c r="DR721" s="14"/>
      <c r="DS721" s="14"/>
      <c r="DT721" s="14"/>
      <c r="DU721" s="14"/>
      <c r="DV721" s="14"/>
      <c r="DW721" s="14"/>
      <c r="DX721" s="14"/>
      <c r="DY721" s="14"/>
      <c r="DZ721" s="14"/>
      <c r="EA721" s="14"/>
      <c r="EB721" s="14"/>
      <c r="EC721" s="14"/>
      <c r="ED721" s="14"/>
      <c r="EE721" s="14"/>
      <c r="EF721" s="14"/>
      <c r="EG721" s="14"/>
      <c r="EH721" s="14"/>
      <c r="EI721" s="14"/>
      <c r="EJ721" s="14"/>
      <c r="EK721" s="14"/>
      <c r="EL721" s="14"/>
      <c r="EM721" s="14"/>
      <c r="EN721" s="14"/>
      <c r="EO721" s="14"/>
      <c r="EP721" s="14"/>
      <c r="EQ721" s="14"/>
      <c r="ER721" s="14"/>
      <c r="ES721" s="14"/>
      <c r="ET721" s="14"/>
      <c r="EU721" s="14"/>
      <c r="EV721" s="14"/>
      <c r="EW721" s="14"/>
    </row>
    <row r="722" spans="1:153" s="130" customFormat="1" ht="25.5" x14ac:dyDescent="0.2">
      <c r="A722" s="61"/>
      <c r="B722" s="77"/>
      <c r="C722" s="59">
        <v>703</v>
      </c>
      <c r="D722" s="62" t="s">
        <v>0</v>
      </c>
      <c r="E722" s="62" t="s">
        <v>1737</v>
      </c>
      <c r="F722" s="62" t="s">
        <v>1738</v>
      </c>
      <c r="G722" s="63">
        <v>1918</v>
      </c>
      <c r="H722" s="57">
        <v>55</v>
      </c>
      <c r="I722" s="57" t="s">
        <v>232</v>
      </c>
      <c r="J722" s="65">
        <v>42299</v>
      </c>
      <c r="K722" s="77"/>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c r="BV722" s="14"/>
      <c r="BW722" s="14"/>
      <c r="BX722" s="14"/>
      <c r="BY722" s="14"/>
      <c r="BZ722" s="14"/>
      <c r="CA722" s="14"/>
      <c r="CB722" s="14"/>
      <c r="CC722" s="14"/>
      <c r="CD722" s="14"/>
      <c r="CE722" s="14"/>
      <c r="CF722" s="14"/>
      <c r="CG722" s="14"/>
      <c r="CH722" s="14"/>
      <c r="CI722" s="14"/>
      <c r="CJ722" s="14"/>
      <c r="CK722" s="14"/>
      <c r="CL722" s="14"/>
      <c r="CM722" s="14"/>
      <c r="CN722" s="14"/>
      <c r="CO722" s="14"/>
      <c r="CP722" s="14"/>
      <c r="CQ722" s="14"/>
      <c r="CR722" s="14"/>
      <c r="CS722" s="14"/>
      <c r="CT722" s="14"/>
      <c r="CU722" s="14"/>
      <c r="CV722" s="14"/>
      <c r="CW722" s="14"/>
      <c r="CX722" s="14"/>
      <c r="CY722" s="14"/>
      <c r="CZ722" s="14"/>
      <c r="DA722" s="14"/>
      <c r="DB722" s="14"/>
      <c r="DC722" s="14"/>
      <c r="DD722" s="14"/>
      <c r="DE722" s="14"/>
      <c r="DF722" s="14"/>
      <c r="DG722" s="14"/>
      <c r="DH722" s="14"/>
      <c r="DI722" s="14"/>
      <c r="DJ722" s="14"/>
      <c r="DK722" s="14"/>
      <c r="DL722" s="14"/>
      <c r="DM722" s="14"/>
      <c r="DN722" s="14"/>
      <c r="DO722" s="14"/>
      <c r="DP722" s="14"/>
      <c r="DQ722" s="14"/>
      <c r="DR722" s="14"/>
      <c r="DS722" s="14"/>
      <c r="DT722" s="14"/>
      <c r="DU722" s="14"/>
      <c r="DV722" s="14"/>
      <c r="DW722" s="14"/>
      <c r="DX722" s="14"/>
      <c r="DY722" s="14"/>
      <c r="DZ722" s="14"/>
      <c r="EA722" s="14"/>
      <c r="EB722" s="14"/>
      <c r="EC722" s="14"/>
      <c r="ED722" s="14"/>
      <c r="EE722" s="14"/>
      <c r="EF722" s="14"/>
      <c r="EG722" s="14"/>
      <c r="EH722" s="14"/>
      <c r="EI722" s="14"/>
      <c r="EJ722" s="14"/>
      <c r="EK722" s="14"/>
      <c r="EL722" s="14"/>
      <c r="EM722" s="14"/>
      <c r="EN722" s="14"/>
      <c r="EO722" s="14"/>
      <c r="EP722" s="14"/>
      <c r="EQ722" s="14"/>
      <c r="ER722" s="14"/>
      <c r="ES722" s="14"/>
      <c r="ET722" s="14"/>
      <c r="EU722" s="14"/>
      <c r="EV722" s="14"/>
      <c r="EW722" s="14"/>
    </row>
    <row r="723" spans="1:153" s="14" customFormat="1" ht="12.75" x14ac:dyDescent="0.2">
      <c r="A723" s="61" t="s">
        <v>1</v>
      </c>
      <c r="B723" s="17"/>
      <c r="C723" s="59">
        <v>704</v>
      </c>
      <c r="D723" s="62" t="s">
        <v>0</v>
      </c>
      <c r="E723" s="62" t="s">
        <v>701</v>
      </c>
      <c r="F723" s="62" t="s">
        <v>1739</v>
      </c>
      <c r="G723" s="63">
        <v>1876</v>
      </c>
      <c r="H723" s="64">
        <v>30</v>
      </c>
      <c r="I723" s="57" t="s">
        <v>69</v>
      </c>
      <c r="J723" s="65">
        <v>39731</v>
      </c>
      <c r="K723" s="17"/>
    </row>
    <row r="724" spans="1:153" s="14" customFormat="1" ht="25.5" x14ac:dyDescent="0.2">
      <c r="A724" s="61"/>
      <c r="B724" s="17"/>
      <c r="C724" s="59">
        <v>705</v>
      </c>
      <c r="D724" s="62" t="s">
        <v>85</v>
      </c>
      <c r="E724" s="62" t="s">
        <v>1740</v>
      </c>
      <c r="F724" s="62" t="s">
        <v>1741</v>
      </c>
      <c r="G724" s="63">
        <v>1954</v>
      </c>
      <c r="H724" s="64">
        <v>75</v>
      </c>
      <c r="I724" s="57" t="s">
        <v>122</v>
      </c>
      <c r="J724" s="65">
        <v>42288</v>
      </c>
      <c r="K724" s="77"/>
    </row>
    <row r="725" spans="1:153" s="14" customFormat="1" ht="25.5" x14ac:dyDescent="0.2">
      <c r="A725" s="61"/>
      <c r="B725" s="17"/>
      <c r="C725" s="59">
        <v>706</v>
      </c>
      <c r="D725" s="84" t="s">
        <v>85</v>
      </c>
      <c r="E725" s="62" t="s">
        <v>1740</v>
      </c>
      <c r="F725" s="62" t="s">
        <v>1742</v>
      </c>
      <c r="G725" s="63">
        <v>1962</v>
      </c>
      <c r="H725" s="64">
        <v>0</v>
      </c>
      <c r="I725" s="57" t="s">
        <v>84</v>
      </c>
      <c r="J725" s="65">
        <v>42584</v>
      </c>
      <c r="K725" s="77"/>
    </row>
    <row r="726" spans="1:153" s="14" customFormat="1" ht="38.25" x14ac:dyDescent="0.2">
      <c r="A726" s="61"/>
      <c r="B726" s="77"/>
      <c r="C726" s="59">
        <v>707</v>
      </c>
      <c r="D726" s="62" t="s">
        <v>85</v>
      </c>
      <c r="E726" s="62" t="s">
        <v>1743</v>
      </c>
      <c r="F726" s="62" t="s">
        <v>1744</v>
      </c>
      <c r="G726" s="57">
        <v>1889</v>
      </c>
      <c r="H726" s="63">
        <v>19</v>
      </c>
      <c r="I726" s="57" t="s">
        <v>1745</v>
      </c>
      <c r="J726" s="65">
        <v>41667</v>
      </c>
      <c r="K726" s="77"/>
    </row>
    <row r="727" spans="1:153" s="14" customFormat="1" ht="38.25" x14ac:dyDescent="0.2">
      <c r="A727" s="61" t="s">
        <v>1746</v>
      </c>
      <c r="B727" s="17"/>
      <c r="C727" s="59">
        <v>708</v>
      </c>
      <c r="D727" s="62" t="s">
        <v>0</v>
      </c>
      <c r="E727" s="62" t="s">
        <v>1747</v>
      </c>
      <c r="F727" s="62" t="s">
        <v>1748</v>
      </c>
      <c r="G727" s="63">
        <v>1930</v>
      </c>
      <c r="H727" s="145">
        <f>29/7</f>
        <v>4.1428571428571432</v>
      </c>
      <c r="I727" s="57" t="s">
        <v>243</v>
      </c>
      <c r="J727" s="65">
        <v>41610</v>
      </c>
      <c r="K727" s="17"/>
    </row>
    <row r="728" spans="1:153" s="14" customFormat="1" ht="38.25" x14ac:dyDescent="0.2">
      <c r="A728" s="61" t="s">
        <v>1746</v>
      </c>
      <c r="B728" s="17"/>
      <c r="C728" s="59">
        <v>709</v>
      </c>
      <c r="D728" s="62" t="s">
        <v>0</v>
      </c>
      <c r="E728" s="62" t="s">
        <v>1747</v>
      </c>
      <c r="F728" s="62" t="s">
        <v>1749</v>
      </c>
      <c r="G728" s="63">
        <v>1944</v>
      </c>
      <c r="H728" s="64">
        <v>8</v>
      </c>
      <c r="I728" s="57" t="s">
        <v>981</v>
      </c>
      <c r="J728" s="65">
        <v>39289</v>
      </c>
      <c r="K728" s="17"/>
    </row>
    <row r="729" spans="1:153" s="135" customFormat="1" ht="38.25" x14ac:dyDescent="0.2">
      <c r="A729" s="61" t="s">
        <v>1746</v>
      </c>
      <c r="B729" s="17"/>
      <c r="C729" s="59">
        <v>710</v>
      </c>
      <c r="D729" s="62" t="s">
        <v>0</v>
      </c>
      <c r="E729" s="62" t="s">
        <v>1747</v>
      </c>
      <c r="F729" s="62" t="s">
        <v>1750</v>
      </c>
      <c r="G729" s="63">
        <v>1947</v>
      </c>
      <c r="H729" s="64">
        <v>5</v>
      </c>
      <c r="I729" s="57" t="s">
        <v>1751</v>
      </c>
      <c r="J729" s="65">
        <v>39305</v>
      </c>
      <c r="K729" s="17"/>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c r="BR729" s="14"/>
      <c r="BS729" s="14"/>
      <c r="BT729" s="14"/>
      <c r="BU729" s="14"/>
      <c r="BV729" s="14"/>
      <c r="BW729" s="14"/>
      <c r="BX729" s="14"/>
      <c r="BY729" s="14"/>
      <c r="BZ729" s="14"/>
      <c r="CA729" s="14"/>
      <c r="CB729" s="14"/>
      <c r="CC729" s="14"/>
      <c r="CD729" s="14"/>
      <c r="CE729" s="14"/>
      <c r="CF729" s="14"/>
      <c r="CG729" s="14"/>
      <c r="CH729" s="14"/>
      <c r="CI729" s="14"/>
      <c r="CJ729" s="14"/>
      <c r="CK729" s="14"/>
      <c r="CL729" s="14"/>
      <c r="CM729" s="14"/>
      <c r="CN729" s="14"/>
      <c r="CO729" s="14"/>
      <c r="CP729" s="14"/>
      <c r="CQ729" s="14"/>
      <c r="CR729" s="14"/>
      <c r="CS729" s="14"/>
      <c r="CT729" s="14"/>
      <c r="CU729" s="14"/>
      <c r="CV729" s="14"/>
      <c r="CW729" s="14"/>
      <c r="CX729" s="14"/>
      <c r="CY729" s="14"/>
      <c r="CZ729" s="14"/>
      <c r="DA729" s="14"/>
      <c r="DB729" s="14"/>
      <c r="DC729" s="14"/>
      <c r="DD729" s="14"/>
      <c r="DE729" s="14"/>
      <c r="DF729" s="14"/>
      <c r="DG729" s="14"/>
      <c r="DH729" s="14"/>
      <c r="DI729" s="14"/>
      <c r="DJ729" s="14"/>
      <c r="DK729" s="14"/>
      <c r="DL729" s="14"/>
      <c r="DM729" s="14"/>
      <c r="DN729" s="14"/>
      <c r="DO729" s="14"/>
      <c r="DP729" s="14"/>
      <c r="DQ729" s="14"/>
      <c r="DR729" s="14"/>
      <c r="DS729" s="14"/>
      <c r="DT729" s="14"/>
      <c r="DU729" s="14"/>
      <c r="DV729" s="14"/>
      <c r="DW729" s="14"/>
      <c r="DX729" s="14"/>
      <c r="DY729" s="14"/>
      <c r="DZ729" s="14"/>
      <c r="EA729" s="14"/>
      <c r="EB729" s="14"/>
      <c r="EC729" s="14"/>
      <c r="ED729" s="14"/>
      <c r="EE729" s="14"/>
      <c r="EF729" s="14"/>
      <c r="EG729" s="14"/>
      <c r="EH729" s="14"/>
      <c r="EI729" s="14"/>
      <c r="EJ729" s="14"/>
      <c r="EK729" s="14"/>
      <c r="EL729" s="14"/>
      <c r="EM729" s="14"/>
      <c r="EN729" s="14"/>
      <c r="EO729" s="14"/>
      <c r="EP729" s="14"/>
      <c r="EQ729" s="14"/>
      <c r="ER729" s="14"/>
      <c r="ES729" s="14"/>
      <c r="ET729" s="14"/>
      <c r="EU729" s="14"/>
      <c r="EV729" s="14"/>
      <c r="EW729" s="14"/>
    </row>
    <row r="730" spans="1:153" s="135" customFormat="1" ht="12.75" x14ac:dyDescent="0.2">
      <c r="A730" s="61" t="s">
        <v>1</v>
      </c>
      <c r="B730" s="17"/>
      <c r="C730" s="59">
        <v>711</v>
      </c>
      <c r="D730" s="62" t="s">
        <v>85</v>
      </c>
      <c r="E730" s="62" t="s">
        <v>1118</v>
      </c>
      <c r="F730" s="62" t="s">
        <v>1752</v>
      </c>
      <c r="G730" s="63">
        <v>1952</v>
      </c>
      <c r="H730" s="64">
        <v>0</v>
      </c>
      <c r="I730" s="57" t="s">
        <v>51</v>
      </c>
      <c r="J730" s="65">
        <v>39411</v>
      </c>
      <c r="K730" s="17"/>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c r="BR730" s="14"/>
      <c r="BS730" s="14"/>
      <c r="BT730" s="14"/>
      <c r="BU730" s="14"/>
      <c r="BV730" s="14"/>
      <c r="BW730" s="14"/>
      <c r="BX730" s="14"/>
      <c r="BY730" s="14"/>
      <c r="BZ730" s="14"/>
      <c r="CA730" s="14"/>
      <c r="CB730" s="14"/>
      <c r="CC730" s="14"/>
      <c r="CD730" s="14"/>
      <c r="CE730" s="14"/>
      <c r="CF730" s="14"/>
      <c r="CG730" s="14"/>
      <c r="CH730" s="14"/>
      <c r="CI730" s="14"/>
      <c r="CJ730" s="14"/>
      <c r="CK730" s="14"/>
      <c r="CL730" s="14"/>
      <c r="CM730" s="14"/>
      <c r="CN730" s="14"/>
      <c r="CO730" s="14"/>
      <c r="CP730" s="14"/>
      <c r="CQ730" s="14"/>
      <c r="CR730" s="14"/>
      <c r="CS730" s="14"/>
      <c r="CT730" s="14"/>
      <c r="CU730" s="14"/>
      <c r="CV730" s="14"/>
      <c r="CW730" s="14"/>
      <c r="CX730" s="14"/>
      <c r="CY730" s="14"/>
      <c r="CZ730" s="14"/>
      <c r="DA730" s="14"/>
      <c r="DB730" s="14"/>
      <c r="DC730" s="14"/>
      <c r="DD730" s="14"/>
      <c r="DE730" s="14"/>
      <c r="DF730" s="14"/>
      <c r="DG730" s="14"/>
      <c r="DH730" s="14"/>
      <c r="DI730" s="14"/>
      <c r="DJ730" s="14"/>
      <c r="DK730" s="14"/>
      <c r="DL730" s="14"/>
      <c r="DM730" s="14"/>
      <c r="DN730" s="14"/>
      <c r="DO730" s="14"/>
      <c r="DP730" s="14"/>
      <c r="DQ730" s="14"/>
      <c r="DR730" s="14"/>
      <c r="DS730" s="14"/>
      <c r="DT730" s="14"/>
      <c r="DU730" s="14"/>
      <c r="DV730" s="14"/>
      <c r="DW730" s="14"/>
      <c r="DX730" s="14"/>
      <c r="DY730" s="14"/>
      <c r="DZ730" s="14"/>
      <c r="EA730" s="14"/>
      <c r="EB730" s="14"/>
      <c r="EC730" s="14"/>
      <c r="ED730" s="14"/>
      <c r="EE730" s="14"/>
      <c r="EF730" s="14"/>
      <c r="EG730" s="14"/>
      <c r="EH730" s="14"/>
      <c r="EI730" s="14"/>
      <c r="EJ730" s="14"/>
      <c r="EK730" s="14"/>
      <c r="EL730" s="14"/>
      <c r="EM730" s="14"/>
      <c r="EN730" s="14"/>
      <c r="EO730" s="14"/>
      <c r="EP730" s="14"/>
      <c r="EQ730" s="14"/>
      <c r="ER730" s="14"/>
      <c r="ES730" s="14"/>
      <c r="ET730" s="14"/>
      <c r="EU730" s="14"/>
      <c r="EV730" s="14"/>
      <c r="EW730" s="14"/>
    </row>
    <row r="731" spans="1:153" s="14" customFormat="1" ht="38.25" x14ac:dyDescent="0.2">
      <c r="A731" s="61" t="s">
        <v>1</v>
      </c>
      <c r="B731" s="17"/>
      <c r="C731" s="59">
        <v>712</v>
      </c>
      <c r="D731" s="62" t="s">
        <v>53</v>
      </c>
      <c r="E731" s="62" t="s">
        <v>1753</v>
      </c>
      <c r="F731" s="62" t="s">
        <v>1754</v>
      </c>
      <c r="G731" s="63">
        <v>1986</v>
      </c>
      <c r="H731" s="64">
        <v>10</v>
      </c>
      <c r="I731" s="57" t="s">
        <v>1755</v>
      </c>
      <c r="J731" s="65">
        <v>40909</v>
      </c>
      <c r="K731" s="17"/>
    </row>
    <row r="732" spans="1:153" s="14" customFormat="1" ht="25.5" x14ac:dyDescent="0.2">
      <c r="A732" s="61"/>
      <c r="B732" s="17"/>
      <c r="C732" s="59">
        <v>713</v>
      </c>
      <c r="D732" s="84" t="s">
        <v>85</v>
      </c>
      <c r="E732" s="62" t="s">
        <v>1756</v>
      </c>
      <c r="F732" s="62" t="s">
        <v>1757</v>
      </c>
      <c r="G732" s="63">
        <v>1876</v>
      </c>
      <c r="H732" s="64">
        <v>20</v>
      </c>
      <c r="I732" s="57" t="s">
        <v>1758</v>
      </c>
      <c r="J732" s="65">
        <v>38821</v>
      </c>
      <c r="K732" s="17"/>
    </row>
    <row r="733" spans="1:153" s="100" customFormat="1" ht="25.5" x14ac:dyDescent="0.2">
      <c r="A733" s="61" t="s">
        <v>1</v>
      </c>
      <c r="B733" s="17"/>
      <c r="C733" s="59">
        <v>714</v>
      </c>
      <c r="D733" s="62" t="s">
        <v>48</v>
      </c>
      <c r="E733" s="62" t="s">
        <v>1759</v>
      </c>
      <c r="F733" s="62" t="s">
        <v>1760</v>
      </c>
      <c r="G733" s="63">
        <v>1918</v>
      </c>
      <c r="H733" s="64">
        <v>0</v>
      </c>
      <c r="I733" s="57" t="s">
        <v>1761</v>
      </c>
      <c r="J733" s="65">
        <v>41806</v>
      </c>
      <c r="K733" s="17"/>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c r="BQ733" s="14"/>
      <c r="BR733" s="14"/>
      <c r="BS733" s="14"/>
      <c r="BT733" s="14"/>
      <c r="BU733" s="14"/>
      <c r="BV733" s="14"/>
      <c r="BW733" s="14"/>
      <c r="BX733" s="14"/>
      <c r="BY733" s="14"/>
      <c r="BZ733" s="14"/>
      <c r="CA733" s="14"/>
      <c r="CB733" s="14"/>
      <c r="CC733" s="14"/>
      <c r="CD733" s="14"/>
      <c r="CE733" s="14"/>
      <c r="CF733" s="14"/>
      <c r="CG733" s="14"/>
      <c r="CH733" s="14"/>
      <c r="CI733" s="14"/>
      <c r="CJ733" s="14"/>
      <c r="CK733" s="14"/>
      <c r="CL733" s="14"/>
      <c r="CM733" s="14"/>
      <c r="CN733" s="14"/>
      <c r="CO733" s="14"/>
      <c r="CP733" s="14"/>
      <c r="CQ733" s="14"/>
      <c r="CR733" s="14"/>
      <c r="CS733" s="14"/>
      <c r="CT733" s="14"/>
      <c r="CU733" s="14"/>
      <c r="CV733" s="14"/>
      <c r="CW733" s="14"/>
      <c r="CX733" s="14"/>
      <c r="CY733" s="14"/>
      <c r="CZ733" s="14"/>
      <c r="DA733" s="14"/>
      <c r="DB733" s="14"/>
      <c r="DC733" s="14"/>
      <c r="DD733" s="14"/>
      <c r="DE733" s="14"/>
      <c r="DF733" s="14"/>
      <c r="DG733" s="14"/>
      <c r="DH733" s="14"/>
      <c r="DI733" s="14"/>
      <c r="DJ733" s="14"/>
      <c r="DK733" s="14"/>
      <c r="DL733" s="14"/>
      <c r="DM733" s="14"/>
      <c r="DN733" s="14"/>
      <c r="DO733" s="14"/>
      <c r="DP733" s="14"/>
      <c r="DQ733" s="14"/>
      <c r="DR733" s="14"/>
      <c r="DS733" s="14"/>
      <c r="DT733" s="14"/>
      <c r="DU733" s="14"/>
      <c r="DV733" s="14"/>
      <c r="DW733" s="14"/>
      <c r="DX733" s="14"/>
      <c r="DY733" s="14"/>
      <c r="DZ733" s="14"/>
      <c r="EA733" s="14"/>
      <c r="EB733" s="14"/>
      <c r="EC733" s="14"/>
      <c r="ED733" s="14"/>
      <c r="EE733" s="14"/>
      <c r="EF733" s="14"/>
      <c r="EG733" s="14"/>
      <c r="EH733" s="14"/>
      <c r="EI733" s="14"/>
      <c r="EJ733" s="14"/>
      <c r="EK733" s="14"/>
      <c r="EL733" s="14"/>
      <c r="EM733" s="14"/>
      <c r="EN733" s="14"/>
      <c r="EO733" s="14"/>
      <c r="EP733" s="14"/>
      <c r="EQ733" s="14"/>
      <c r="ER733" s="14"/>
      <c r="ES733" s="14"/>
      <c r="ET733" s="14"/>
      <c r="EU733" s="14"/>
      <c r="EV733" s="14"/>
      <c r="EW733" s="14"/>
    </row>
    <row r="734" spans="1:153" s="14" customFormat="1" ht="25.5" x14ac:dyDescent="0.2">
      <c r="A734" s="57" t="s">
        <v>52</v>
      </c>
      <c r="B734" s="17"/>
      <c r="C734" s="59">
        <v>715</v>
      </c>
      <c r="D734" s="62" t="s">
        <v>48</v>
      </c>
      <c r="E734" s="119" t="s">
        <v>1762</v>
      </c>
      <c r="F734" s="62" t="s">
        <v>1763</v>
      </c>
      <c r="G734" s="63">
        <v>1950</v>
      </c>
      <c r="H734" s="64">
        <v>0</v>
      </c>
      <c r="I734" s="57" t="s">
        <v>179</v>
      </c>
      <c r="J734" s="65">
        <v>39754</v>
      </c>
      <c r="K734" s="17"/>
    </row>
    <row r="735" spans="1:153" s="14" customFormat="1" ht="25.5" x14ac:dyDescent="0.2">
      <c r="A735" s="61" t="s">
        <v>1</v>
      </c>
      <c r="B735" s="17"/>
      <c r="C735" s="59">
        <v>716</v>
      </c>
      <c r="D735" s="62" t="s">
        <v>48</v>
      </c>
      <c r="E735" s="62" t="s">
        <v>1764</v>
      </c>
      <c r="F735" s="62" t="s">
        <v>1763</v>
      </c>
      <c r="G735" s="63">
        <v>1955</v>
      </c>
      <c r="H735" s="64">
        <v>0</v>
      </c>
      <c r="I735" s="57" t="s">
        <v>493</v>
      </c>
      <c r="J735" s="65">
        <v>40079</v>
      </c>
      <c r="K735" s="17"/>
    </row>
    <row r="736" spans="1:153" s="14" customFormat="1" ht="38.25" x14ac:dyDescent="0.2">
      <c r="A736" s="61" t="s">
        <v>1</v>
      </c>
      <c r="B736" s="17"/>
      <c r="C736" s="59">
        <v>717</v>
      </c>
      <c r="D736" s="62" t="s">
        <v>85</v>
      </c>
      <c r="E736" s="62" t="s">
        <v>1765</v>
      </c>
      <c r="F736" s="62" t="s">
        <v>1766</v>
      </c>
      <c r="G736" s="63">
        <v>1926</v>
      </c>
      <c r="H736" s="64">
        <v>20</v>
      </c>
      <c r="I736" s="57" t="s">
        <v>1767</v>
      </c>
      <c r="J736" s="65">
        <v>41799</v>
      </c>
      <c r="K736" s="17"/>
    </row>
    <row r="737" spans="1:153" s="100" customFormat="1" ht="25.5" x14ac:dyDescent="0.2">
      <c r="A737" s="61"/>
      <c r="B737" s="17"/>
      <c r="C737" s="59">
        <v>718</v>
      </c>
      <c r="D737" s="62" t="s">
        <v>85</v>
      </c>
      <c r="E737" s="62" t="s">
        <v>1768</v>
      </c>
      <c r="F737" s="62" t="s">
        <v>1769</v>
      </c>
      <c r="G737" s="57">
        <v>1907</v>
      </c>
      <c r="H737" s="63">
        <v>0</v>
      </c>
      <c r="I737" s="57" t="s">
        <v>141</v>
      </c>
      <c r="J737" s="65">
        <v>41121</v>
      </c>
      <c r="K737" s="77"/>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c r="BQ737" s="14"/>
      <c r="BR737" s="14"/>
      <c r="BS737" s="14"/>
      <c r="BT737" s="14"/>
      <c r="BU737" s="14"/>
      <c r="BV737" s="14"/>
      <c r="BW737" s="14"/>
      <c r="BX737" s="14"/>
      <c r="BY737" s="14"/>
      <c r="BZ737" s="14"/>
      <c r="CA737" s="14"/>
      <c r="CB737" s="14"/>
      <c r="CC737" s="14"/>
      <c r="CD737" s="14"/>
      <c r="CE737" s="14"/>
      <c r="CF737" s="14"/>
      <c r="CG737" s="14"/>
      <c r="CH737" s="14"/>
      <c r="CI737" s="14"/>
      <c r="CJ737" s="14"/>
      <c r="CK737" s="14"/>
      <c r="CL737" s="14"/>
      <c r="CM737" s="14"/>
      <c r="CN737" s="14"/>
      <c r="CO737" s="14"/>
      <c r="CP737" s="14"/>
      <c r="CQ737" s="14"/>
      <c r="CR737" s="14"/>
      <c r="CS737" s="14"/>
      <c r="CT737" s="14"/>
      <c r="CU737" s="14"/>
      <c r="CV737" s="14"/>
      <c r="CW737" s="14"/>
      <c r="CX737" s="14"/>
      <c r="CY737" s="14"/>
      <c r="CZ737" s="14"/>
      <c r="DA737" s="14"/>
      <c r="DB737" s="14"/>
      <c r="DC737" s="14"/>
      <c r="DD737" s="14"/>
      <c r="DE737" s="14"/>
      <c r="DF737" s="14"/>
      <c r="DG737" s="14"/>
      <c r="DH737" s="14"/>
      <c r="DI737" s="14"/>
      <c r="DJ737" s="14"/>
      <c r="DK737" s="14"/>
      <c r="DL737" s="14"/>
      <c r="DM737" s="14"/>
      <c r="DN737" s="14"/>
      <c r="DO737" s="14"/>
      <c r="DP737" s="14"/>
      <c r="DQ737" s="14"/>
      <c r="DR737" s="14"/>
      <c r="DS737" s="14"/>
      <c r="DT737" s="14"/>
      <c r="DU737" s="14"/>
      <c r="DV737" s="14"/>
      <c r="DW737" s="14"/>
      <c r="DX737" s="14"/>
      <c r="DY737" s="14"/>
      <c r="DZ737" s="14"/>
      <c r="EA737" s="14"/>
      <c r="EB737" s="14"/>
      <c r="EC737" s="14"/>
      <c r="ED737" s="14"/>
      <c r="EE737" s="14"/>
      <c r="EF737" s="14"/>
      <c r="EG737" s="14"/>
      <c r="EH737" s="14"/>
      <c r="EI737" s="14"/>
      <c r="EJ737" s="14"/>
      <c r="EK737" s="14"/>
      <c r="EL737" s="14"/>
      <c r="EM737" s="14"/>
      <c r="EN737" s="14"/>
      <c r="EO737" s="14"/>
      <c r="EP737" s="14"/>
      <c r="EQ737" s="14"/>
      <c r="ER737" s="14"/>
      <c r="ES737" s="14"/>
      <c r="ET737" s="14"/>
      <c r="EU737" s="14"/>
      <c r="EV737" s="14"/>
      <c r="EW737" s="14"/>
    </row>
    <row r="738" spans="1:153" s="14" customFormat="1" ht="38.25" x14ac:dyDescent="0.2">
      <c r="A738" s="61"/>
      <c r="B738" s="17"/>
      <c r="C738" s="59">
        <v>719</v>
      </c>
      <c r="D738" s="84" t="s">
        <v>71</v>
      </c>
      <c r="E738" s="62" t="s">
        <v>1770</v>
      </c>
      <c r="F738" s="62" t="s">
        <v>1771</v>
      </c>
      <c r="G738" s="57">
        <v>1888</v>
      </c>
      <c r="H738" s="57">
        <v>125</v>
      </c>
      <c r="I738" s="57" t="s">
        <v>40</v>
      </c>
      <c r="J738" s="65">
        <v>43255</v>
      </c>
      <c r="K738" s="17"/>
    </row>
    <row r="739" spans="1:153" s="14" customFormat="1" ht="51" x14ac:dyDescent="0.2">
      <c r="A739" s="61"/>
      <c r="B739" s="17"/>
      <c r="C739" s="59">
        <v>720</v>
      </c>
      <c r="D739" s="62" t="s">
        <v>85</v>
      </c>
      <c r="E739" s="62" t="s">
        <v>1772</v>
      </c>
      <c r="F739" s="62" t="s">
        <v>1773</v>
      </c>
      <c r="G739" s="63">
        <v>1900</v>
      </c>
      <c r="H739" s="63">
        <v>125</v>
      </c>
      <c r="I739" s="57" t="s">
        <v>122</v>
      </c>
      <c r="J739" s="65">
        <v>42289</v>
      </c>
      <c r="K739" s="17"/>
    </row>
    <row r="740" spans="1:153" s="14" customFormat="1" ht="25.5" x14ac:dyDescent="0.2">
      <c r="A740" s="61"/>
      <c r="B740" s="17"/>
      <c r="C740" s="59">
        <v>721</v>
      </c>
      <c r="D740" s="62" t="s">
        <v>48</v>
      </c>
      <c r="E740" s="62" t="s">
        <v>1774</v>
      </c>
      <c r="F740" s="62" t="s">
        <v>1775</v>
      </c>
      <c r="G740" s="63">
        <v>1943</v>
      </c>
      <c r="H740" s="64">
        <v>30</v>
      </c>
      <c r="I740" s="57" t="s">
        <v>1776</v>
      </c>
      <c r="J740" s="65">
        <v>41617</v>
      </c>
      <c r="K740" s="17"/>
    </row>
    <row r="741" spans="1:153" s="14" customFormat="1" ht="25.5" x14ac:dyDescent="0.2">
      <c r="A741" s="61"/>
      <c r="B741" s="17"/>
      <c r="C741" s="59">
        <v>722</v>
      </c>
      <c r="D741" s="62" t="s">
        <v>48</v>
      </c>
      <c r="E741" s="62" t="s">
        <v>1777</v>
      </c>
      <c r="F741" s="62" t="s">
        <v>1775</v>
      </c>
      <c r="G741" s="63">
        <v>1945</v>
      </c>
      <c r="H741" s="64">
        <v>10</v>
      </c>
      <c r="I741" s="57" t="s">
        <v>1778</v>
      </c>
      <c r="J741" s="65">
        <v>41140</v>
      </c>
      <c r="K741" s="17"/>
    </row>
    <row r="742" spans="1:153" s="14" customFormat="1" ht="25.5" x14ac:dyDescent="0.2">
      <c r="A742" s="61"/>
      <c r="B742" s="17"/>
      <c r="C742" s="59">
        <v>723</v>
      </c>
      <c r="D742" s="62" t="s">
        <v>48</v>
      </c>
      <c r="E742" s="62" t="s">
        <v>1779</v>
      </c>
      <c r="F742" s="62" t="s">
        <v>1775</v>
      </c>
      <c r="G742" s="63">
        <v>1947</v>
      </c>
      <c r="H742" s="64">
        <v>5</v>
      </c>
      <c r="I742" s="57" t="s">
        <v>1780</v>
      </c>
      <c r="J742" s="65">
        <v>39942</v>
      </c>
      <c r="K742" s="17"/>
    </row>
    <row r="743" spans="1:153" s="14" customFormat="1" ht="25.5" x14ac:dyDescent="0.2">
      <c r="A743" s="61"/>
      <c r="B743" s="17"/>
      <c r="C743" s="59">
        <v>724</v>
      </c>
      <c r="D743" s="62" t="s">
        <v>48</v>
      </c>
      <c r="E743" s="62" t="s">
        <v>1781</v>
      </c>
      <c r="F743" s="62" t="s">
        <v>1775</v>
      </c>
      <c r="G743" s="63">
        <v>1948</v>
      </c>
      <c r="H743" s="64">
        <v>30</v>
      </c>
      <c r="I743" s="57" t="s">
        <v>532</v>
      </c>
      <c r="J743" s="65">
        <v>39272</v>
      </c>
      <c r="K743" s="17"/>
    </row>
    <row r="744" spans="1:153" s="14" customFormat="1" ht="25.5" x14ac:dyDescent="0.2">
      <c r="A744" s="61"/>
      <c r="B744" s="17"/>
      <c r="C744" s="59">
        <v>725</v>
      </c>
      <c r="D744" s="84" t="s">
        <v>48</v>
      </c>
      <c r="E744" s="62" t="s">
        <v>1782</v>
      </c>
      <c r="F744" s="62" t="s">
        <v>1775</v>
      </c>
      <c r="G744" s="63">
        <v>1950</v>
      </c>
      <c r="H744" s="64">
        <v>29</v>
      </c>
      <c r="I744" s="57" t="s">
        <v>1783</v>
      </c>
      <c r="J744" s="65">
        <v>43137</v>
      </c>
      <c r="K744" s="17"/>
    </row>
    <row r="745" spans="1:153" s="14" customFormat="1" ht="25.5" x14ac:dyDescent="0.2">
      <c r="A745" s="61"/>
      <c r="B745" s="17"/>
      <c r="C745" s="59">
        <v>726</v>
      </c>
      <c r="D745" s="62" t="s">
        <v>48</v>
      </c>
      <c r="E745" s="62" t="s">
        <v>1784</v>
      </c>
      <c r="F745" s="62" t="s">
        <v>1775</v>
      </c>
      <c r="G745" s="63">
        <v>1971</v>
      </c>
      <c r="H745" s="64">
        <v>0</v>
      </c>
      <c r="I745" s="57" t="s">
        <v>141</v>
      </c>
      <c r="J745" s="65">
        <v>41121</v>
      </c>
      <c r="K745" s="17"/>
    </row>
    <row r="746" spans="1:153" s="76" customFormat="1" ht="25.5" x14ac:dyDescent="0.2">
      <c r="A746" s="61"/>
      <c r="B746" s="17"/>
      <c r="C746" s="59">
        <v>727</v>
      </c>
      <c r="D746" s="62" t="s">
        <v>48</v>
      </c>
      <c r="E746" s="62" t="s">
        <v>1785</v>
      </c>
      <c r="F746" s="62" t="s">
        <v>1775</v>
      </c>
      <c r="G746" s="63" t="s">
        <v>1786</v>
      </c>
      <c r="H746" s="64">
        <v>0</v>
      </c>
      <c r="I746" s="57" t="s">
        <v>141</v>
      </c>
      <c r="J746" s="65">
        <v>41121</v>
      </c>
      <c r="K746" s="17"/>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c r="BQ746" s="14"/>
      <c r="BR746" s="14"/>
      <c r="BS746" s="14"/>
      <c r="BT746" s="14"/>
      <c r="BU746" s="14"/>
      <c r="BV746" s="14"/>
      <c r="BW746" s="14"/>
      <c r="BX746" s="14"/>
      <c r="BY746" s="14"/>
      <c r="BZ746" s="14"/>
      <c r="CA746" s="14"/>
      <c r="CB746" s="14"/>
      <c r="CC746" s="14"/>
      <c r="CD746" s="14"/>
      <c r="CE746" s="14"/>
      <c r="CF746" s="14"/>
      <c r="CG746" s="14"/>
      <c r="CH746" s="14"/>
      <c r="CI746" s="14"/>
      <c r="CJ746" s="14"/>
      <c r="CK746" s="14"/>
      <c r="CL746" s="14"/>
      <c r="CM746" s="14"/>
      <c r="CN746" s="14"/>
      <c r="CO746" s="14"/>
      <c r="CP746" s="14"/>
      <c r="CQ746" s="14"/>
      <c r="CR746" s="14"/>
      <c r="CS746" s="14"/>
      <c r="CT746" s="14"/>
      <c r="CU746" s="14"/>
      <c r="CV746" s="14"/>
      <c r="CW746" s="14"/>
      <c r="CX746" s="14"/>
      <c r="CY746" s="14"/>
      <c r="CZ746" s="14"/>
      <c r="DA746" s="14"/>
      <c r="DB746" s="14"/>
      <c r="DC746" s="14"/>
      <c r="DD746" s="14"/>
      <c r="DE746" s="14"/>
      <c r="DF746" s="14"/>
      <c r="DG746" s="14"/>
      <c r="DH746" s="14"/>
      <c r="DI746" s="14"/>
      <c r="DJ746" s="14"/>
      <c r="DK746" s="14"/>
      <c r="DL746" s="14"/>
      <c r="DM746" s="14"/>
      <c r="DN746" s="14"/>
      <c r="DO746" s="14"/>
      <c r="DP746" s="14"/>
      <c r="DQ746" s="14"/>
      <c r="DR746" s="14"/>
      <c r="DS746" s="14"/>
      <c r="DT746" s="14"/>
      <c r="DU746" s="14"/>
      <c r="DV746" s="14"/>
      <c r="DW746" s="14"/>
      <c r="DX746" s="14"/>
      <c r="DY746" s="14"/>
      <c r="DZ746" s="14"/>
      <c r="EA746" s="14"/>
      <c r="EB746" s="14"/>
      <c r="EC746" s="14"/>
      <c r="ED746" s="14"/>
      <c r="EE746" s="14"/>
      <c r="EF746" s="14"/>
      <c r="EG746" s="14"/>
      <c r="EH746" s="14"/>
      <c r="EI746" s="14"/>
      <c r="EJ746" s="14"/>
      <c r="EK746" s="14"/>
      <c r="EL746" s="14"/>
      <c r="EM746" s="14"/>
      <c r="EN746" s="14"/>
      <c r="EO746" s="14"/>
      <c r="EP746" s="14"/>
      <c r="EQ746" s="14"/>
      <c r="ER746" s="14"/>
      <c r="ES746" s="14"/>
      <c r="ET746" s="14"/>
      <c r="EU746" s="14"/>
      <c r="EV746" s="14"/>
      <c r="EW746" s="14"/>
    </row>
    <row r="747" spans="1:153" s="14" customFormat="1" ht="12.75" x14ac:dyDescent="0.2">
      <c r="A747" s="61"/>
      <c r="B747" s="17"/>
      <c r="C747" s="59">
        <v>728</v>
      </c>
      <c r="D747" s="62" t="s">
        <v>48</v>
      </c>
      <c r="E747" s="62" t="s">
        <v>1787</v>
      </c>
      <c r="F747" s="62" t="s">
        <v>1775</v>
      </c>
      <c r="G747" s="115" t="s">
        <v>77</v>
      </c>
      <c r="H747" s="64">
        <v>5</v>
      </c>
      <c r="I747" s="57" t="s">
        <v>156</v>
      </c>
      <c r="J747" s="65">
        <v>39382</v>
      </c>
      <c r="K747" s="17"/>
    </row>
    <row r="748" spans="1:153" s="14" customFormat="1" ht="25.5" x14ac:dyDescent="0.2">
      <c r="A748" s="61"/>
      <c r="B748" s="17"/>
      <c r="C748" s="59">
        <v>729</v>
      </c>
      <c r="D748" s="62" t="s">
        <v>48</v>
      </c>
      <c r="E748" s="62" t="s">
        <v>1789</v>
      </c>
      <c r="F748" s="62" t="s">
        <v>1790</v>
      </c>
      <c r="G748" s="63">
        <v>1942</v>
      </c>
      <c r="H748" s="91">
        <v>0</v>
      </c>
      <c r="I748" s="57" t="s">
        <v>516</v>
      </c>
      <c r="J748" s="65">
        <v>41462</v>
      </c>
      <c r="K748" s="17"/>
    </row>
    <row r="749" spans="1:153" s="14" customFormat="1" ht="38.25" x14ac:dyDescent="0.2">
      <c r="A749" s="61"/>
      <c r="B749" s="17"/>
      <c r="C749" s="59">
        <v>730</v>
      </c>
      <c r="D749" s="62" t="s">
        <v>48</v>
      </c>
      <c r="E749" s="62" t="s">
        <v>1791</v>
      </c>
      <c r="F749" s="62" t="s">
        <v>1792</v>
      </c>
      <c r="G749" s="57">
        <v>1911</v>
      </c>
      <c r="H749" s="106">
        <f>29/7</f>
        <v>4.1428571428571432</v>
      </c>
      <c r="I749" s="57" t="s">
        <v>243</v>
      </c>
      <c r="J749" s="65">
        <v>41610</v>
      </c>
      <c r="K749" s="77"/>
    </row>
    <row r="750" spans="1:153" s="14" customFormat="1" ht="25.5" x14ac:dyDescent="0.2">
      <c r="A750" s="61" t="s">
        <v>1</v>
      </c>
      <c r="B750" s="17"/>
      <c r="C750" s="59">
        <v>731</v>
      </c>
      <c r="D750" s="62" t="s">
        <v>48</v>
      </c>
      <c r="E750" s="62" t="s">
        <v>1788</v>
      </c>
      <c r="F750" s="62" t="s">
        <v>1793</v>
      </c>
      <c r="G750" s="63">
        <v>1952</v>
      </c>
      <c r="H750" s="64">
        <v>0</v>
      </c>
      <c r="I750" s="57" t="s">
        <v>1258</v>
      </c>
      <c r="J750" s="65">
        <v>39715</v>
      </c>
      <c r="K750" s="17"/>
    </row>
    <row r="751" spans="1:153" s="14" customFormat="1" ht="25.5" x14ac:dyDescent="0.2">
      <c r="A751" s="57" t="s">
        <v>52</v>
      </c>
      <c r="B751" s="17"/>
      <c r="C751" s="59">
        <v>732</v>
      </c>
      <c r="D751" s="62" t="s">
        <v>85</v>
      </c>
      <c r="E751" s="62" t="s">
        <v>206</v>
      </c>
      <c r="F751" s="62" t="s">
        <v>1794</v>
      </c>
      <c r="G751" s="63">
        <v>1969</v>
      </c>
      <c r="H751" s="64">
        <v>5</v>
      </c>
      <c r="I751" s="57" t="s">
        <v>156</v>
      </c>
      <c r="J751" s="65">
        <v>39382</v>
      </c>
      <c r="K751" s="17"/>
    </row>
    <row r="752" spans="1:153" s="100" customFormat="1" ht="25.5" x14ac:dyDescent="0.2">
      <c r="A752" s="61"/>
      <c r="B752" s="17"/>
      <c r="C752" s="59">
        <v>733</v>
      </c>
      <c r="D752" s="62" t="s">
        <v>48</v>
      </c>
      <c r="E752" s="62" t="s">
        <v>1795</v>
      </c>
      <c r="F752" s="62" t="s">
        <v>1796</v>
      </c>
      <c r="G752" s="63">
        <v>1976</v>
      </c>
      <c r="H752" s="64">
        <v>5</v>
      </c>
      <c r="I752" s="57" t="s">
        <v>156</v>
      </c>
      <c r="J752" s="65">
        <v>41139</v>
      </c>
      <c r="K752" s="17"/>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c r="BP752" s="14"/>
      <c r="BQ752" s="14"/>
      <c r="BR752" s="14"/>
      <c r="BS752" s="14"/>
      <c r="BT752" s="14"/>
      <c r="BU752" s="14"/>
      <c r="BV752" s="14"/>
      <c r="BW752" s="14"/>
      <c r="BX752" s="14"/>
      <c r="BY752" s="14"/>
      <c r="BZ752" s="14"/>
      <c r="CA752" s="14"/>
      <c r="CB752" s="14"/>
      <c r="CC752" s="14"/>
      <c r="CD752" s="14"/>
      <c r="CE752" s="14"/>
      <c r="CF752" s="14"/>
      <c r="CG752" s="14"/>
      <c r="CH752" s="14"/>
      <c r="CI752" s="14"/>
      <c r="CJ752" s="14"/>
      <c r="CK752" s="14"/>
      <c r="CL752" s="14"/>
      <c r="CM752" s="14"/>
      <c r="CN752" s="14"/>
      <c r="CO752" s="14"/>
      <c r="CP752" s="14"/>
      <c r="CQ752" s="14"/>
      <c r="CR752" s="14"/>
      <c r="CS752" s="14"/>
      <c r="CT752" s="14"/>
      <c r="CU752" s="14"/>
      <c r="CV752" s="14"/>
      <c r="CW752" s="14"/>
      <c r="CX752" s="14"/>
      <c r="CY752" s="14"/>
      <c r="CZ752" s="14"/>
      <c r="DA752" s="14"/>
      <c r="DB752" s="14"/>
      <c r="DC752" s="14"/>
      <c r="DD752" s="14"/>
      <c r="DE752" s="14"/>
      <c r="DF752" s="14"/>
      <c r="DG752" s="14"/>
      <c r="DH752" s="14"/>
      <c r="DI752" s="14"/>
      <c r="DJ752" s="14"/>
      <c r="DK752" s="14"/>
      <c r="DL752" s="14"/>
      <c r="DM752" s="14"/>
      <c r="DN752" s="14"/>
      <c r="DO752" s="14"/>
      <c r="DP752" s="14"/>
      <c r="DQ752" s="14"/>
      <c r="DR752" s="14"/>
      <c r="DS752" s="14"/>
      <c r="DT752" s="14"/>
      <c r="DU752" s="14"/>
      <c r="DV752" s="14"/>
      <c r="DW752" s="14"/>
      <c r="DX752" s="14"/>
      <c r="DY752" s="14"/>
      <c r="DZ752" s="14"/>
      <c r="EA752" s="14"/>
      <c r="EB752" s="14"/>
      <c r="EC752" s="14"/>
      <c r="ED752" s="14"/>
      <c r="EE752" s="14"/>
      <c r="EF752" s="14"/>
      <c r="EG752" s="14"/>
      <c r="EH752" s="14"/>
      <c r="EI752" s="14"/>
      <c r="EJ752" s="14"/>
      <c r="EK752" s="14"/>
      <c r="EL752" s="14"/>
      <c r="EM752" s="14"/>
      <c r="EN752" s="14"/>
      <c r="EO752" s="14"/>
      <c r="EP752" s="14"/>
      <c r="EQ752" s="14"/>
      <c r="ER752" s="14"/>
      <c r="ES752" s="14"/>
      <c r="ET752" s="14"/>
      <c r="EU752" s="14"/>
      <c r="EV752" s="14"/>
      <c r="EW752" s="14"/>
    </row>
    <row r="753" spans="1:153" s="14" customFormat="1" ht="38.25" x14ac:dyDescent="0.2">
      <c r="A753" s="61"/>
      <c r="B753" s="17"/>
      <c r="C753" s="59">
        <v>734</v>
      </c>
      <c r="D753" s="62" t="s">
        <v>0</v>
      </c>
      <c r="E753" s="62" t="s">
        <v>1797</v>
      </c>
      <c r="F753" s="62" t="s">
        <v>1798</v>
      </c>
      <c r="G753" s="63">
        <v>1965</v>
      </c>
      <c r="H753" s="64">
        <v>64</v>
      </c>
      <c r="I753" s="57" t="s">
        <v>1799</v>
      </c>
      <c r="J753" s="65">
        <v>41974</v>
      </c>
      <c r="K753" s="17"/>
    </row>
    <row r="754" spans="1:153" s="14" customFormat="1" ht="25.5" x14ac:dyDescent="0.2">
      <c r="A754" s="61"/>
      <c r="B754" s="17"/>
      <c r="C754" s="59">
        <v>735</v>
      </c>
      <c r="D754" s="62" t="s">
        <v>426</v>
      </c>
      <c r="E754" s="62" t="s">
        <v>1800</v>
      </c>
      <c r="F754" s="62" t="s">
        <v>1801</v>
      </c>
      <c r="G754" s="63">
        <v>1989</v>
      </c>
      <c r="H754" s="64">
        <f>30*0.9</f>
        <v>27</v>
      </c>
      <c r="I754" s="57" t="s">
        <v>365</v>
      </c>
      <c r="J754" s="65">
        <v>41929</v>
      </c>
      <c r="K754" s="17"/>
    </row>
    <row r="755" spans="1:153" s="14" customFormat="1" ht="12.75" x14ac:dyDescent="0.2">
      <c r="A755" s="61"/>
      <c r="B755" s="17"/>
      <c r="C755" s="59">
        <v>736</v>
      </c>
      <c r="D755" s="62" t="s">
        <v>85</v>
      </c>
      <c r="E755" s="62" t="s">
        <v>841</v>
      </c>
      <c r="F755" s="85" t="s">
        <v>1802</v>
      </c>
      <c r="G755" s="63">
        <v>1896</v>
      </c>
      <c r="H755" s="99">
        <v>0.15972222222222224</v>
      </c>
      <c r="I755" s="57" t="s">
        <v>178</v>
      </c>
      <c r="J755" s="65">
        <v>38991</v>
      </c>
      <c r="K755" s="17"/>
    </row>
    <row r="756" spans="1:153" s="14" customFormat="1" ht="38.25" x14ac:dyDescent="0.2">
      <c r="A756" s="109"/>
      <c r="B756" s="126"/>
      <c r="C756" s="59">
        <v>737</v>
      </c>
      <c r="D756" s="110" t="s">
        <v>85</v>
      </c>
      <c r="E756" s="111" t="s">
        <v>1803</v>
      </c>
      <c r="F756" s="111" t="s">
        <v>1804</v>
      </c>
      <c r="G756" s="112">
        <v>1873</v>
      </c>
      <c r="H756" s="113" t="s">
        <v>284</v>
      </c>
      <c r="I756" s="60" t="s">
        <v>1805</v>
      </c>
      <c r="J756" s="114">
        <v>41806</v>
      </c>
      <c r="K756" s="126"/>
      <c r="L756" s="76"/>
      <c r="M756" s="76"/>
      <c r="N756" s="76"/>
      <c r="O756" s="76"/>
      <c r="P756" s="76"/>
      <c r="Q756" s="76"/>
      <c r="R756" s="76"/>
      <c r="S756" s="76"/>
      <c r="T756" s="76"/>
      <c r="U756" s="76"/>
      <c r="V756" s="76"/>
      <c r="W756" s="76"/>
      <c r="X756" s="76"/>
      <c r="Y756" s="76"/>
      <c r="Z756" s="76"/>
      <c r="AA756" s="76"/>
      <c r="AB756" s="76"/>
      <c r="AC756" s="76"/>
      <c r="AD756" s="76"/>
      <c r="AE756" s="76"/>
      <c r="AF756" s="76"/>
      <c r="AG756" s="76"/>
      <c r="AH756" s="76"/>
      <c r="AI756" s="76"/>
      <c r="AJ756" s="76"/>
      <c r="AK756" s="76"/>
      <c r="AL756" s="76"/>
      <c r="AM756" s="76"/>
      <c r="AN756" s="76"/>
      <c r="AO756" s="76"/>
      <c r="AP756" s="76"/>
      <c r="AQ756" s="76"/>
      <c r="AR756" s="76"/>
      <c r="AS756" s="76"/>
      <c r="AT756" s="76"/>
      <c r="AU756" s="76"/>
      <c r="AV756" s="76"/>
      <c r="AW756" s="76"/>
      <c r="AX756" s="76"/>
      <c r="AY756" s="76"/>
      <c r="AZ756" s="76"/>
      <c r="BA756" s="76"/>
      <c r="BB756" s="76"/>
      <c r="BC756" s="76"/>
      <c r="BD756" s="76"/>
      <c r="BE756" s="76"/>
      <c r="BF756" s="76"/>
      <c r="BG756" s="76"/>
      <c r="BH756" s="76"/>
      <c r="BI756" s="76"/>
      <c r="BJ756" s="76"/>
      <c r="BK756" s="76"/>
      <c r="BL756" s="76"/>
      <c r="BM756" s="76"/>
      <c r="BN756" s="76"/>
      <c r="BO756" s="76"/>
      <c r="BP756" s="76"/>
      <c r="BQ756" s="76"/>
      <c r="BR756" s="76"/>
      <c r="BS756" s="76"/>
      <c r="BT756" s="76"/>
      <c r="BU756" s="76"/>
      <c r="BV756" s="76"/>
      <c r="BW756" s="76"/>
      <c r="BX756" s="76"/>
      <c r="BY756" s="76"/>
      <c r="BZ756" s="76"/>
      <c r="CA756" s="76"/>
      <c r="CB756" s="76"/>
      <c r="CC756" s="76"/>
      <c r="CD756" s="76"/>
      <c r="CE756" s="76"/>
      <c r="CF756" s="76"/>
      <c r="CG756" s="76"/>
      <c r="CH756" s="76"/>
      <c r="CI756" s="76"/>
      <c r="CJ756" s="76"/>
      <c r="CK756" s="76"/>
      <c r="CL756" s="76"/>
      <c r="CM756" s="76"/>
      <c r="CN756" s="76"/>
      <c r="CO756" s="76"/>
      <c r="CP756" s="76"/>
      <c r="CQ756" s="76"/>
      <c r="CR756" s="76"/>
      <c r="CS756" s="76"/>
      <c r="CT756" s="76"/>
      <c r="CU756" s="76"/>
      <c r="CV756" s="76"/>
      <c r="CW756" s="76"/>
      <c r="CX756" s="76"/>
      <c r="CY756" s="76"/>
      <c r="CZ756" s="76"/>
      <c r="DA756" s="76"/>
      <c r="DB756" s="76"/>
      <c r="DC756" s="76"/>
      <c r="DD756" s="76"/>
      <c r="DE756" s="76"/>
      <c r="DF756" s="76"/>
      <c r="DG756" s="76"/>
      <c r="DH756" s="76"/>
      <c r="DI756" s="76"/>
      <c r="DJ756" s="76"/>
      <c r="DK756" s="76"/>
      <c r="DL756" s="76"/>
      <c r="DM756" s="76"/>
      <c r="DN756" s="76"/>
      <c r="DO756" s="76"/>
      <c r="DP756" s="76"/>
      <c r="DQ756" s="76"/>
      <c r="DR756" s="76"/>
      <c r="DS756" s="76"/>
      <c r="DT756" s="76"/>
      <c r="DU756" s="76"/>
      <c r="DV756" s="76"/>
      <c r="DW756" s="76"/>
      <c r="DX756" s="76"/>
      <c r="DY756" s="76"/>
      <c r="DZ756" s="76"/>
      <c r="EA756" s="76"/>
      <c r="EB756" s="76"/>
      <c r="EC756" s="76"/>
      <c r="ED756" s="76"/>
      <c r="EE756" s="76"/>
      <c r="EF756" s="76"/>
      <c r="EG756" s="76"/>
      <c r="EH756" s="76"/>
      <c r="EI756" s="76"/>
      <c r="EJ756" s="76"/>
      <c r="EK756" s="76"/>
      <c r="EL756" s="76"/>
      <c r="EM756" s="76"/>
      <c r="EN756" s="76"/>
      <c r="EO756" s="76"/>
      <c r="EP756" s="76"/>
      <c r="EQ756" s="76"/>
      <c r="ER756" s="76"/>
      <c r="ES756" s="76"/>
      <c r="ET756" s="76"/>
      <c r="EU756" s="76"/>
      <c r="EV756" s="76"/>
      <c r="EW756" s="76"/>
    </row>
    <row r="757" spans="1:153" s="14" customFormat="1" ht="38.25" x14ac:dyDescent="0.2">
      <c r="A757" s="61" t="s">
        <v>1</v>
      </c>
      <c r="B757" s="17"/>
      <c r="C757" s="59">
        <v>738</v>
      </c>
      <c r="D757" s="62" t="s">
        <v>85</v>
      </c>
      <c r="E757" s="62" t="s">
        <v>1806</v>
      </c>
      <c r="F757" s="62" t="s">
        <v>1807</v>
      </c>
      <c r="G757" s="63">
        <v>1876</v>
      </c>
      <c r="H757" s="64">
        <v>25</v>
      </c>
      <c r="I757" s="57" t="s">
        <v>69</v>
      </c>
      <c r="J757" s="65">
        <v>38929</v>
      </c>
      <c r="K757" s="17"/>
    </row>
    <row r="758" spans="1:153" s="14" customFormat="1" ht="25.5" x14ac:dyDescent="0.2">
      <c r="A758" s="61" t="s">
        <v>1</v>
      </c>
      <c r="B758" s="17"/>
      <c r="C758" s="59">
        <v>739</v>
      </c>
      <c r="D758" s="62" t="s">
        <v>85</v>
      </c>
      <c r="E758" s="62" t="s">
        <v>1808</v>
      </c>
      <c r="F758" s="62" t="s">
        <v>1809</v>
      </c>
      <c r="G758" s="63">
        <v>1877</v>
      </c>
      <c r="H758" s="64">
        <v>0</v>
      </c>
      <c r="I758" s="57" t="s">
        <v>1810</v>
      </c>
      <c r="J758" s="65">
        <v>39203</v>
      </c>
      <c r="K758" s="17"/>
      <c r="L758" s="76"/>
      <c r="M758" s="76"/>
      <c r="N758" s="76"/>
      <c r="O758" s="76"/>
      <c r="P758" s="76"/>
      <c r="Q758" s="76"/>
      <c r="R758" s="76"/>
      <c r="S758" s="76"/>
      <c r="T758" s="76"/>
      <c r="U758" s="76"/>
      <c r="V758" s="76"/>
      <c r="W758" s="76"/>
      <c r="X758" s="76"/>
      <c r="Y758" s="76"/>
      <c r="Z758" s="76"/>
      <c r="AA758" s="76"/>
      <c r="AB758" s="76"/>
      <c r="AC758" s="76"/>
      <c r="AD758" s="76"/>
      <c r="AE758" s="76"/>
      <c r="AF758" s="76"/>
      <c r="AG758" s="76"/>
      <c r="AH758" s="76"/>
      <c r="AI758" s="76"/>
      <c r="AJ758" s="76"/>
      <c r="AK758" s="76"/>
      <c r="AL758" s="76"/>
      <c r="AM758" s="76"/>
      <c r="AN758" s="76"/>
      <c r="AO758" s="76"/>
      <c r="AP758" s="76"/>
      <c r="AQ758" s="76"/>
      <c r="AR758" s="76"/>
      <c r="AS758" s="76"/>
      <c r="AT758" s="76"/>
      <c r="AU758" s="76"/>
      <c r="AV758" s="76"/>
      <c r="AW758" s="76"/>
      <c r="AX758" s="76"/>
      <c r="AY758" s="76"/>
      <c r="AZ758" s="76"/>
      <c r="BA758" s="76"/>
      <c r="BB758" s="76"/>
      <c r="BC758" s="76"/>
      <c r="BD758" s="76"/>
      <c r="BE758" s="76"/>
      <c r="BF758" s="76"/>
      <c r="BG758" s="76"/>
      <c r="BH758" s="76"/>
      <c r="BI758" s="76"/>
      <c r="BJ758" s="76"/>
      <c r="BK758" s="76"/>
      <c r="BL758" s="76"/>
      <c r="BM758" s="76"/>
      <c r="BN758" s="76"/>
      <c r="BO758" s="76"/>
      <c r="BP758" s="76"/>
      <c r="BQ758" s="76"/>
      <c r="BR758" s="76"/>
      <c r="BS758" s="76"/>
      <c r="BT758" s="76"/>
      <c r="BU758" s="76"/>
      <c r="BV758" s="76"/>
      <c r="BW758" s="76"/>
      <c r="BX758" s="76"/>
      <c r="BY758" s="76"/>
      <c r="BZ758" s="76"/>
      <c r="CA758" s="76"/>
      <c r="CB758" s="76"/>
      <c r="CC758" s="76"/>
      <c r="CD758" s="76"/>
      <c r="CE758" s="76"/>
      <c r="CF758" s="76"/>
      <c r="CG758" s="76"/>
      <c r="CH758" s="76"/>
      <c r="CI758" s="76"/>
      <c r="CJ758" s="76"/>
      <c r="CK758" s="76"/>
      <c r="CL758" s="76"/>
      <c r="CM758" s="76"/>
      <c r="CN758" s="76"/>
      <c r="CO758" s="76"/>
      <c r="CP758" s="76"/>
      <c r="CQ758" s="76"/>
      <c r="CR758" s="76"/>
      <c r="CS758" s="76"/>
      <c r="CT758" s="76"/>
      <c r="CU758" s="76"/>
      <c r="CV758" s="76"/>
      <c r="CW758" s="76"/>
      <c r="CX758" s="76"/>
      <c r="CY758" s="76"/>
      <c r="CZ758" s="76"/>
      <c r="DA758" s="76"/>
      <c r="DB758" s="76"/>
      <c r="DC758" s="76"/>
      <c r="DD758" s="76"/>
      <c r="DE758" s="76"/>
      <c r="DF758" s="76"/>
      <c r="DG758" s="76"/>
      <c r="DH758" s="76"/>
      <c r="DI758" s="76"/>
      <c r="DJ758" s="76"/>
      <c r="DK758" s="76"/>
      <c r="DL758" s="76"/>
      <c r="DM758" s="76"/>
      <c r="DN758" s="76"/>
      <c r="DO758" s="76"/>
      <c r="DP758" s="76"/>
      <c r="DQ758" s="76"/>
      <c r="DR758" s="76"/>
      <c r="DS758" s="76"/>
      <c r="DT758" s="76"/>
      <c r="DU758" s="76"/>
      <c r="DV758" s="76"/>
      <c r="DW758" s="76"/>
      <c r="DX758" s="76"/>
      <c r="DY758" s="76"/>
      <c r="DZ758" s="76"/>
      <c r="EA758" s="76"/>
      <c r="EB758" s="76"/>
      <c r="EC758" s="76"/>
      <c r="ED758" s="76"/>
      <c r="EE758" s="76"/>
      <c r="EF758" s="76"/>
      <c r="EG758" s="76"/>
      <c r="EH758" s="76"/>
      <c r="EI758" s="76"/>
      <c r="EJ758" s="76"/>
      <c r="EK758" s="76"/>
      <c r="EL758" s="76"/>
      <c r="EM758" s="76"/>
      <c r="EN758" s="76"/>
      <c r="EO758" s="76"/>
      <c r="EP758" s="76"/>
      <c r="EQ758" s="76"/>
      <c r="ER758" s="76"/>
      <c r="ES758" s="76"/>
      <c r="ET758" s="76"/>
      <c r="EU758" s="76"/>
      <c r="EV758" s="76"/>
      <c r="EW758" s="76"/>
    </row>
    <row r="759" spans="1:153" s="14" customFormat="1" ht="25.5" x14ac:dyDescent="0.2">
      <c r="A759" s="61" t="s">
        <v>1</v>
      </c>
      <c r="B759" s="17"/>
      <c r="C759" s="59">
        <v>740</v>
      </c>
      <c r="D759" s="62" t="s">
        <v>85</v>
      </c>
      <c r="E759" s="62" t="s">
        <v>1808</v>
      </c>
      <c r="F759" s="62" t="s">
        <v>1811</v>
      </c>
      <c r="G759" s="63">
        <v>1898</v>
      </c>
      <c r="H759" s="64">
        <v>30</v>
      </c>
      <c r="I759" s="57" t="s">
        <v>1812</v>
      </c>
      <c r="J759" s="65">
        <v>41217</v>
      </c>
      <c r="K759" s="17"/>
    </row>
    <row r="760" spans="1:153" s="14" customFormat="1" ht="38.25" x14ac:dyDescent="0.2">
      <c r="A760" s="61" t="s">
        <v>1</v>
      </c>
      <c r="B760" s="17"/>
      <c r="C760" s="59">
        <v>741</v>
      </c>
      <c r="D760" s="62" t="s">
        <v>48</v>
      </c>
      <c r="E760" s="62" t="s">
        <v>1813</v>
      </c>
      <c r="F760" s="62" t="s">
        <v>1814</v>
      </c>
      <c r="G760" s="63">
        <v>1971</v>
      </c>
      <c r="H760" s="64">
        <v>0</v>
      </c>
      <c r="I760" s="57" t="s">
        <v>74</v>
      </c>
      <c r="J760" s="65">
        <v>39556</v>
      </c>
      <c r="K760" s="17"/>
    </row>
    <row r="761" spans="1:153" s="14" customFormat="1" ht="38.25" x14ac:dyDescent="0.2">
      <c r="A761" s="81" t="s">
        <v>1</v>
      </c>
      <c r="B761" s="82"/>
      <c r="C761" s="59">
        <v>742</v>
      </c>
      <c r="D761" s="62" t="s">
        <v>48</v>
      </c>
      <c r="E761" s="62" t="s">
        <v>1815</v>
      </c>
      <c r="F761" s="62" t="s">
        <v>1816</v>
      </c>
      <c r="G761" s="63">
        <v>1977</v>
      </c>
      <c r="H761" s="64">
        <v>3</v>
      </c>
      <c r="I761" s="57" t="s">
        <v>69</v>
      </c>
      <c r="J761" s="87">
        <v>38825</v>
      </c>
      <c r="K761" s="82"/>
      <c r="L761" s="79"/>
      <c r="M761" s="79"/>
      <c r="N761" s="79"/>
      <c r="O761" s="79"/>
      <c r="P761" s="79"/>
      <c r="Q761" s="79"/>
      <c r="R761" s="79"/>
      <c r="S761" s="79"/>
      <c r="T761" s="79"/>
      <c r="U761" s="79"/>
      <c r="V761" s="79"/>
      <c r="W761" s="79"/>
      <c r="X761" s="79"/>
      <c r="Y761" s="79"/>
      <c r="Z761" s="79"/>
      <c r="AA761" s="79"/>
      <c r="AB761" s="79"/>
      <c r="AC761" s="79"/>
      <c r="AD761" s="79"/>
      <c r="AE761" s="79"/>
      <c r="AF761" s="79"/>
      <c r="AG761" s="79"/>
      <c r="AH761" s="79"/>
      <c r="AI761" s="79"/>
      <c r="AJ761" s="79"/>
      <c r="AK761" s="79"/>
      <c r="AL761" s="79"/>
      <c r="AM761" s="79"/>
      <c r="AN761" s="79"/>
      <c r="AO761" s="79"/>
      <c r="AP761" s="79"/>
      <c r="AQ761" s="79"/>
      <c r="AR761" s="79"/>
      <c r="AS761" s="79"/>
      <c r="AT761" s="79"/>
      <c r="AU761" s="79"/>
      <c r="AV761" s="79"/>
      <c r="AW761" s="79"/>
      <c r="AX761" s="79"/>
      <c r="AY761" s="79"/>
      <c r="AZ761" s="79"/>
      <c r="BA761" s="79"/>
      <c r="BB761" s="79"/>
      <c r="BC761" s="79"/>
      <c r="BD761" s="79"/>
      <c r="BE761" s="79"/>
      <c r="BF761" s="79"/>
      <c r="BG761" s="79"/>
      <c r="BH761" s="79"/>
      <c r="BI761" s="79"/>
      <c r="BJ761" s="79"/>
      <c r="BK761" s="79"/>
      <c r="BL761" s="79"/>
      <c r="BM761" s="79"/>
      <c r="BN761" s="79"/>
      <c r="BO761" s="79"/>
      <c r="BP761" s="79"/>
      <c r="BQ761" s="79"/>
      <c r="BR761" s="79"/>
      <c r="BS761" s="79"/>
      <c r="BT761" s="79"/>
      <c r="BU761" s="79"/>
      <c r="BV761" s="79"/>
      <c r="BW761" s="79"/>
      <c r="BX761" s="79"/>
      <c r="BY761" s="79"/>
      <c r="BZ761" s="79"/>
      <c r="CA761" s="79"/>
      <c r="CB761" s="79"/>
      <c r="CC761" s="79"/>
      <c r="CD761" s="79"/>
      <c r="CE761" s="79"/>
      <c r="CF761" s="79"/>
      <c r="CG761" s="79"/>
      <c r="CH761" s="79"/>
      <c r="CI761" s="79"/>
      <c r="CJ761" s="79"/>
      <c r="CK761" s="79"/>
      <c r="CL761" s="79"/>
      <c r="CM761" s="79"/>
      <c r="CN761" s="79"/>
      <c r="CO761" s="79"/>
      <c r="CP761" s="79"/>
      <c r="CQ761" s="79"/>
      <c r="CR761" s="79"/>
      <c r="CS761" s="79"/>
      <c r="CT761" s="79"/>
      <c r="CU761" s="79"/>
      <c r="CV761" s="79"/>
      <c r="CW761" s="79"/>
      <c r="CX761" s="79"/>
      <c r="CY761" s="79"/>
      <c r="CZ761" s="79"/>
      <c r="DA761" s="79"/>
      <c r="DB761" s="79"/>
      <c r="DC761" s="79"/>
      <c r="DD761" s="79"/>
      <c r="DE761" s="79"/>
      <c r="DF761" s="79"/>
      <c r="DG761" s="79"/>
      <c r="DH761" s="79"/>
      <c r="DI761" s="79"/>
      <c r="DJ761" s="79"/>
      <c r="DK761" s="79"/>
      <c r="DL761" s="79"/>
      <c r="DM761" s="79"/>
      <c r="DN761" s="79"/>
      <c r="DO761" s="79"/>
      <c r="DP761" s="79"/>
      <c r="DQ761" s="79"/>
      <c r="DR761" s="79"/>
      <c r="DS761" s="79"/>
      <c r="DT761" s="79"/>
      <c r="DU761" s="79"/>
      <c r="DV761" s="79"/>
      <c r="DW761" s="79"/>
      <c r="DX761" s="79"/>
      <c r="DY761" s="79"/>
      <c r="DZ761" s="79"/>
      <c r="EA761" s="79"/>
      <c r="EB761" s="79"/>
      <c r="EC761" s="79"/>
      <c r="ED761" s="79"/>
      <c r="EE761" s="79"/>
      <c r="EF761" s="79"/>
      <c r="EG761" s="79"/>
      <c r="EH761" s="79"/>
      <c r="EI761" s="79"/>
      <c r="EJ761" s="79"/>
      <c r="EK761" s="79"/>
      <c r="EL761" s="79"/>
      <c r="EM761" s="79"/>
      <c r="EN761" s="79"/>
      <c r="EO761" s="79"/>
      <c r="EP761" s="79"/>
      <c r="EQ761" s="79"/>
      <c r="ER761" s="79"/>
      <c r="ES761" s="79"/>
      <c r="ET761" s="79"/>
      <c r="EU761" s="79"/>
      <c r="EV761" s="79"/>
      <c r="EW761" s="79"/>
    </row>
    <row r="762" spans="1:153" s="14" customFormat="1" ht="51" x14ac:dyDescent="0.2">
      <c r="A762" s="81" t="s">
        <v>1817</v>
      </c>
      <c r="B762" s="82"/>
      <c r="C762" s="59">
        <v>743</v>
      </c>
      <c r="D762" s="62" t="s">
        <v>48</v>
      </c>
      <c r="E762" s="62" t="s">
        <v>1818</v>
      </c>
      <c r="F762" s="62" t="s">
        <v>1819</v>
      </c>
      <c r="G762" s="63">
        <v>1982</v>
      </c>
      <c r="H762" s="64">
        <v>0</v>
      </c>
      <c r="I762" s="57" t="s">
        <v>74</v>
      </c>
      <c r="J762" s="65">
        <v>39487</v>
      </c>
      <c r="K762" s="82"/>
      <c r="L762" s="79"/>
      <c r="M762" s="79"/>
      <c r="N762" s="79"/>
      <c r="O762" s="79"/>
      <c r="P762" s="79"/>
      <c r="Q762" s="79"/>
      <c r="R762" s="79"/>
      <c r="S762" s="79"/>
      <c r="T762" s="79"/>
      <c r="U762" s="79"/>
      <c r="V762" s="79"/>
      <c r="W762" s="79"/>
      <c r="X762" s="79"/>
      <c r="Y762" s="79"/>
      <c r="Z762" s="79"/>
      <c r="AA762" s="79"/>
      <c r="AB762" s="79"/>
      <c r="AC762" s="79"/>
      <c r="AD762" s="79"/>
      <c r="AE762" s="79"/>
      <c r="AF762" s="79"/>
      <c r="AG762" s="79"/>
      <c r="AH762" s="79"/>
      <c r="AI762" s="79"/>
      <c r="AJ762" s="79"/>
      <c r="AK762" s="79"/>
      <c r="AL762" s="79"/>
      <c r="AM762" s="79"/>
      <c r="AN762" s="79"/>
      <c r="AO762" s="79"/>
      <c r="AP762" s="79"/>
      <c r="AQ762" s="79"/>
      <c r="AR762" s="79"/>
      <c r="AS762" s="79"/>
      <c r="AT762" s="79"/>
      <c r="AU762" s="79"/>
      <c r="AV762" s="79"/>
      <c r="AW762" s="79"/>
      <c r="AX762" s="79"/>
      <c r="AY762" s="79"/>
      <c r="AZ762" s="79"/>
      <c r="BA762" s="79"/>
      <c r="BB762" s="79"/>
      <c r="BC762" s="79"/>
      <c r="BD762" s="79"/>
      <c r="BE762" s="79"/>
      <c r="BF762" s="79"/>
      <c r="BG762" s="79"/>
      <c r="BH762" s="79"/>
      <c r="BI762" s="79"/>
      <c r="BJ762" s="79"/>
      <c r="BK762" s="79"/>
      <c r="BL762" s="79"/>
      <c r="BM762" s="79"/>
      <c r="BN762" s="79"/>
      <c r="BO762" s="79"/>
      <c r="BP762" s="79"/>
      <c r="BQ762" s="79"/>
      <c r="BR762" s="79"/>
      <c r="BS762" s="79"/>
      <c r="BT762" s="79"/>
      <c r="BU762" s="79"/>
      <c r="BV762" s="79"/>
      <c r="BW762" s="79"/>
      <c r="BX762" s="79"/>
      <c r="BY762" s="79"/>
      <c r="BZ762" s="79"/>
      <c r="CA762" s="79"/>
      <c r="CB762" s="79"/>
      <c r="CC762" s="79"/>
      <c r="CD762" s="79"/>
      <c r="CE762" s="79"/>
      <c r="CF762" s="79"/>
      <c r="CG762" s="79"/>
      <c r="CH762" s="79"/>
      <c r="CI762" s="79"/>
      <c r="CJ762" s="79"/>
      <c r="CK762" s="79"/>
      <c r="CL762" s="79"/>
      <c r="CM762" s="79"/>
      <c r="CN762" s="79"/>
      <c r="CO762" s="79"/>
      <c r="CP762" s="79"/>
      <c r="CQ762" s="79"/>
      <c r="CR762" s="79"/>
      <c r="CS762" s="79"/>
      <c r="CT762" s="79"/>
      <c r="CU762" s="79"/>
      <c r="CV762" s="79"/>
      <c r="CW762" s="79"/>
      <c r="CX762" s="79"/>
      <c r="CY762" s="79"/>
      <c r="CZ762" s="79"/>
      <c r="DA762" s="79"/>
      <c r="DB762" s="79"/>
      <c r="DC762" s="79"/>
      <c r="DD762" s="79"/>
      <c r="DE762" s="79"/>
      <c r="DF762" s="79"/>
      <c r="DG762" s="79"/>
      <c r="DH762" s="79"/>
      <c r="DI762" s="79"/>
      <c r="DJ762" s="79"/>
      <c r="DK762" s="79"/>
      <c r="DL762" s="79"/>
      <c r="DM762" s="79"/>
      <c r="DN762" s="79"/>
      <c r="DO762" s="79"/>
      <c r="DP762" s="79"/>
      <c r="DQ762" s="79"/>
      <c r="DR762" s="79"/>
      <c r="DS762" s="79"/>
      <c r="DT762" s="79"/>
      <c r="DU762" s="79"/>
      <c r="DV762" s="79"/>
      <c r="DW762" s="79"/>
      <c r="DX762" s="79"/>
      <c r="DY762" s="79"/>
      <c r="DZ762" s="79"/>
      <c r="EA762" s="79"/>
      <c r="EB762" s="79"/>
      <c r="EC762" s="79"/>
      <c r="ED762" s="79"/>
      <c r="EE762" s="79"/>
      <c r="EF762" s="79"/>
      <c r="EG762" s="79"/>
      <c r="EH762" s="79"/>
      <c r="EI762" s="79"/>
      <c r="EJ762" s="79"/>
      <c r="EK762" s="79"/>
      <c r="EL762" s="79"/>
      <c r="EM762" s="79"/>
      <c r="EN762" s="79"/>
      <c r="EO762" s="79"/>
      <c r="EP762" s="79"/>
      <c r="EQ762" s="79"/>
      <c r="ER762" s="79"/>
      <c r="ES762" s="79"/>
      <c r="ET762" s="79"/>
      <c r="EU762" s="79"/>
      <c r="EV762" s="79"/>
      <c r="EW762" s="79"/>
    </row>
    <row r="763" spans="1:153" s="14" customFormat="1" ht="38.25" x14ac:dyDescent="0.2">
      <c r="A763" s="147" t="s">
        <v>1820</v>
      </c>
      <c r="B763" s="146"/>
      <c r="C763" s="59">
        <v>744</v>
      </c>
      <c r="D763" s="110" t="s">
        <v>85</v>
      </c>
      <c r="E763" s="110" t="s">
        <v>1821</v>
      </c>
      <c r="F763" s="110" t="s">
        <v>1822</v>
      </c>
      <c r="G763" s="112">
        <v>1955</v>
      </c>
      <c r="H763" s="113" t="s">
        <v>284</v>
      </c>
      <c r="I763" s="60" t="s">
        <v>1475</v>
      </c>
      <c r="J763" s="140">
        <v>36526</v>
      </c>
      <c r="K763" s="146"/>
      <c r="L763" s="83"/>
      <c r="M763" s="83"/>
      <c r="N763" s="83"/>
      <c r="O763" s="83"/>
      <c r="P763" s="83"/>
      <c r="Q763" s="83"/>
      <c r="R763" s="83"/>
      <c r="S763" s="83"/>
      <c r="T763" s="83"/>
      <c r="U763" s="83"/>
      <c r="V763" s="83"/>
      <c r="W763" s="83"/>
      <c r="X763" s="83"/>
      <c r="Y763" s="83"/>
      <c r="Z763" s="83"/>
      <c r="AA763" s="83"/>
      <c r="AB763" s="83"/>
      <c r="AC763" s="83"/>
      <c r="AD763" s="83"/>
      <c r="AE763" s="83"/>
      <c r="AF763" s="83"/>
      <c r="AG763" s="83"/>
      <c r="AH763" s="83"/>
      <c r="AI763" s="83"/>
      <c r="AJ763" s="83"/>
      <c r="AK763" s="83"/>
      <c r="AL763" s="83"/>
      <c r="AM763" s="83"/>
      <c r="AN763" s="83"/>
      <c r="AO763" s="83"/>
      <c r="AP763" s="83"/>
      <c r="AQ763" s="83"/>
      <c r="AR763" s="83"/>
      <c r="AS763" s="83"/>
      <c r="AT763" s="83"/>
      <c r="AU763" s="83"/>
      <c r="AV763" s="83"/>
      <c r="AW763" s="83"/>
      <c r="AX763" s="83"/>
      <c r="AY763" s="83"/>
      <c r="AZ763" s="83"/>
      <c r="BA763" s="83"/>
      <c r="BB763" s="83"/>
      <c r="BC763" s="83"/>
      <c r="BD763" s="83"/>
      <c r="BE763" s="83"/>
      <c r="BF763" s="83"/>
      <c r="BG763" s="83"/>
      <c r="BH763" s="83"/>
      <c r="BI763" s="83"/>
      <c r="BJ763" s="83"/>
      <c r="BK763" s="83"/>
      <c r="BL763" s="83"/>
      <c r="BM763" s="83"/>
      <c r="BN763" s="83"/>
      <c r="BO763" s="83"/>
      <c r="BP763" s="83"/>
      <c r="BQ763" s="83"/>
      <c r="BR763" s="83"/>
      <c r="BS763" s="83"/>
      <c r="BT763" s="83"/>
      <c r="BU763" s="83"/>
      <c r="BV763" s="83"/>
      <c r="BW763" s="83"/>
      <c r="BX763" s="83"/>
      <c r="BY763" s="83"/>
      <c r="BZ763" s="83"/>
      <c r="CA763" s="83"/>
      <c r="CB763" s="83"/>
      <c r="CC763" s="83"/>
      <c r="CD763" s="83"/>
      <c r="CE763" s="83"/>
      <c r="CF763" s="83"/>
      <c r="CG763" s="83"/>
      <c r="CH763" s="83"/>
      <c r="CI763" s="83"/>
      <c r="CJ763" s="83"/>
      <c r="CK763" s="83"/>
      <c r="CL763" s="83"/>
      <c r="CM763" s="83"/>
      <c r="CN763" s="83"/>
      <c r="CO763" s="83"/>
      <c r="CP763" s="83"/>
      <c r="CQ763" s="83"/>
      <c r="CR763" s="83"/>
      <c r="CS763" s="83"/>
      <c r="CT763" s="83"/>
      <c r="CU763" s="83"/>
      <c r="CV763" s="83"/>
      <c r="CW763" s="83"/>
      <c r="CX763" s="83"/>
      <c r="CY763" s="83"/>
      <c r="CZ763" s="83"/>
      <c r="DA763" s="83"/>
      <c r="DB763" s="83"/>
      <c r="DC763" s="83"/>
      <c r="DD763" s="83"/>
      <c r="DE763" s="83"/>
      <c r="DF763" s="83"/>
      <c r="DG763" s="83"/>
      <c r="DH763" s="83"/>
      <c r="DI763" s="83"/>
      <c r="DJ763" s="83"/>
      <c r="DK763" s="83"/>
      <c r="DL763" s="83"/>
      <c r="DM763" s="83"/>
      <c r="DN763" s="83"/>
      <c r="DO763" s="83"/>
      <c r="DP763" s="83"/>
      <c r="DQ763" s="83"/>
      <c r="DR763" s="83"/>
      <c r="DS763" s="83"/>
      <c r="DT763" s="83"/>
      <c r="DU763" s="83"/>
      <c r="DV763" s="83"/>
      <c r="DW763" s="83"/>
      <c r="DX763" s="83"/>
      <c r="DY763" s="83"/>
      <c r="DZ763" s="83"/>
      <c r="EA763" s="83"/>
      <c r="EB763" s="83"/>
      <c r="EC763" s="83"/>
      <c r="ED763" s="83"/>
      <c r="EE763" s="83"/>
      <c r="EF763" s="83"/>
      <c r="EG763" s="83"/>
      <c r="EH763" s="83"/>
      <c r="EI763" s="83"/>
      <c r="EJ763" s="83"/>
      <c r="EK763" s="83"/>
      <c r="EL763" s="83"/>
      <c r="EM763" s="83"/>
      <c r="EN763" s="83"/>
      <c r="EO763" s="83"/>
      <c r="EP763" s="83"/>
      <c r="EQ763" s="83"/>
      <c r="ER763" s="83"/>
      <c r="ES763" s="83"/>
      <c r="ET763" s="83"/>
      <c r="EU763" s="83"/>
      <c r="EV763" s="83"/>
      <c r="EW763" s="83"/>
    </row>
    <row r="764" spans="1:153" s="14" customFormat="1" ht="25.5" x14ac:dyDescent="0.2">
      <c r="A764" s="61" t="s">
        <v>1</v>
      </c>
      <c r="B764" s="17"/>
      <c r="C764" s="59">
        <v>745</v>
      </c>
      <c r="D764" s="62" t="s">
        <v>85</v>
      </c>
      <c r="E764" s="62" t="s">
        <v>1823</v>
      </c>
      <c r="F764" s="85" t="s">
        <v>1824</v>
      </c>
      <c r="G764" s="63">
        <v>1893</v>
      </c>
      <c r="H764" s="64">
        <v>50</v>
      </c>
      <c r="I764" s="102" t="s">
        <v>1825</v>
      </c>
      <c r="J764" s="103">
        <v>38825</v>
      </c>
      <c r="K764" s="17"/>
    </row>
    <row r="765" spans="1:153" s="135" customFormat="1" ht="25.5" x14ac:dyDescent="0.2">
      <c r="A765" s="61" t="s">
        <v>1</v>
      </c>
      <c r="B765" s="17"/>
      <c r="C765" s="59">
        <v>746</v>
      </c>
      <c r="D765" s="84" t="s">
        <v>85</v>
      </c>
      <c r="E765" s="62" t="s">
        <v>1823</v>
      </c>
      <c r="F765" s="62" t="s">
        <v>1826</v>
      </c>
      <c r="G765" s="63">
        <v>1893</v>
      </c>
      <c r="H765" s="64">
        <v>0</v>
      </c>
      <c r="I765" s="102" t="s">
        <v>683</v>
      </c>
      <c r="J765" s="103">
        <v>42894</v>
      </c>
      <c r="K765" s="17"/>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c r="BZ765" s="14"/>
      <c r="CA765" s="14"/>
      <c r="CB765" s="14"/>
      <c r="CC765" s="14"/>
      <c r="CD765" s="14"/>
      <c r="CE765" s="14"/>
      <c r="CF765" s="14"/>
      <c r="CG765" s="14"/>
      <c r="CH765" s="14"/>
      <c r="CI765" s="14"/>
      <c r="CJ765" s="14"/>
      <c r="CK765" s="14"/>
      <c r="CL765" s="14"/>
      <c r="CM765" s="14"/>
      <c r="CN765" s="14"/>
      <c r="CO765" s="14"/>
      <c r="CP765" s="14"/>
      <c r="CQ765" s="14"/>
      <c r="CR765" s="14"/>
      <c r="CS765" s="14"/>
      <c r="CT765" s="14"/>
      <c r="CU765" s="14"/>
      <c r="CV765" s="14"/>
      <c r="CW765" s="14"/>
      <c r="CX765" s="14"/>
      <c r="CY765" s="14"/>
      <c r="CZ765" s="14"/>
      <c r="DA765" s="14"/>
      <c r="DB765" s="14"/>
      <c r="DC765" s="14"/>
      <c r="DD765" s="14"/>
      <c r="DE765" s="14"/>
      <c r="DF765" s="14"/>
      <c r="DG765" s="14"/>
      <c r="DH765" s="14"/>
      <c r="DI765" s="14"/>
      <c r="DJ765" s="14"/>
      <c r="DK765" s="14"/>
      <c r="DL765" s="14"/>
      <c r="DM765" s="14"/>
      <c r="DN765" s="14"/>
      <c r="DO765" s="14"/>
      <c r="DP765" s="14"/>
      <c r="DQ765" s="14"/>
      <c r="DR765" s="14"/>
      <c r="DS765" s="14"/>
      <c r="DT765" s="14"/>
      <c r="DU765" s="14"/>
      <c r="DV765" s="14"/>
      <c r="DW765" s="14"/>
      <c r="DX765" s="14"/>
      <c r="DY765" s="14"/>
      <c r="DZ765" s="14"/>
      <c r="EA765" s="14"/>
      <c r="EB765" s="14"/>
      <c r="EC765" s="14"/>
      <c r="ED765" s="14"/>
      <c r="EE765" s="14"/>
      <c r="EF765" s="14"/>
      <c r="EG765" s="14"/>
      <c r="EH765" s="14"/>
      <c r="EI765" s="14"/>
      <c r="EJ765" s="14"/>
      <c r="EK765" s="14"/>
      <c r="EL765" s="14"/>
      <c r="EM765" s="14"/>
      <c r="EN765" s="14"/>
      <c r="EO765" s="14"/>
      <c r="EP765" s="14"/>
      <c r="EQ765" s="14"/>
      <c r="ER765" s="14"/>
      <c r="ES765" s="14"/>
      <c r="ET765" s="14"/>
      <c r="EU765" s="14"/>
      <c r="EV765" s="14"/>
      <c r="EW765" s="14"/>
    </row>
    <row r="766" spans="1:153" s="79" customFormat="1" ht="25.5" x14ac:dyDescent="0.2">
      <c r="A766" s="61" t="s">
        <v>1</v>
      </c>
      <c r="B766" s="17"/>
      <c r="C766" s="59">
        <v>747</v>
      </c>
      <c r="D766" s="62" t="s">
        <v>85</v>
      </c>
      <c r="E766" s="62" t="s">
        <v>1823</v>
      </c>
      <c r="F766" s="62" t="s">
        <v>1827</v>
      </c>
      <c r="G766" s="63">
        <v>1899</v>
      </c>
      <c r="H766" s="64">
        <v>0</v>
      </c>
      <c r="I766" s="102" t="s">
        <v>1828</v>
      </c>
      <c r="J766" s="103">
        <v>40934</v>
      </c>
      <c r="K766" s="17"/>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c r="BQ766" s="14"/>
      <c r="BR766" s="14"/>
      <c r="BS766" s="14"/>
      <c r="BT766" s="14"/>
      <c r="BU766" s="14"/>
      <c r="BV766" s="14"/>
      <c r="BW766" s="14"/>
      <c r="BX766" s="14"/>
      <c r="BY766" s="14"/>
      <c r="BZ766" s="14"/>
      <c r="CA766" s="14"/>
      <c r="CB766" s="14"/>
      <c r="CC766" s="14"/>
      <c r="CD766" s="14"/>
      <c r="CE766" s="14"/>
      <c r="CF766" s="14"/>
      <c r="CG766" s="14"/>
      <c r="CH766" s="14"/>
      <c r="CI766" s="14"/>
      <c r="CJ766" s="14"/>
      <c r="CK766" s="14"/>
      <c r="CL766" s="14"/>
      <c r="CM766" s="14"/>
      <c r="CN766" s="14"/>
      <c r="CO766" s="14"/>
      <c r="CP766" s="14"/>
      <c r="CQ766" s="14"/>
      <c r="CR766" s="14"/>
      <c r="CS766" s="14"/>
      <c r="CT766" s="14"/>
      <c r="CU766" s="14"/>
      <c r="CV766" s="14"/>
      <c r="CW766" s="14"/>
      <c r="CX766" s="14"/>
      <c r="CY766" s="14"/>
      <c r="CZ766" s="14"/>
      <c r="DA766" s="14"/>
      <c r="DB766" s="14"/>
      <c r="DC766" s="14"/>
      <c r="DD766" s="14"/>
      <c r="DE766" s="14"/>
      <c r="DF766" s="14"/>
      <c r="DG766" s="14"/>
      <c r="DH766" s="14"/>
      <c r="DI766" s="14"/>
      <c r="DJ766" s="14"/>
      <c r="DK766" s="14"/>
      <c r="DL766" s="14"/>
      <c r="DM766" s="14"/>
      <c r="DN766" s="14"/>
      <c r="DO766" s="14"/>
      <c r="DP766" s="14"/>
      <c r="DQ766" s="14"/>
      <c r="DR766" s="14"/>
      <c r="DS766" s="14"/>
      <c r="DT766" s="14"/>
      <c r="DU766" s="14"/>
      <c r="DV766" s="14"/>
      <c r="DW766" s="14"/>
      <c r="DX766" s="14"/>
      <c r="DY766" s="14"/>
      <c r="DZ766" s="14"/>
      <c r="EA766" s="14"/>
      <c r="EB766" s="14"/>
      <c r="EC766" s="14"/>
      <c r="ED766" s="14"/>
      <c r="EE766" s="14"/>
      <c r="EF766" s="14"/>
      <c r="EG766" s="14"/>
      <c r="EH766" s="14"/>
      <c r="EI766" s="14"/>
      <c r="EJ766" s="14"/>
      <c r="EK766" s="14"/>
      <c r="EL766" s="14"/>
      <c r="EM766" s="14"/>
      <c r="EN766" s="14"/>
      <c r="EO766" s="14"/>
      <c r="EP766" s="14"/>
      <c r="EQ766" s="14"/>
      <c r="ER766" s="14"/>
      <c r="ES766" s="14"/>
      <c r="ET766" s="14"/>
      <c r="EU766" s="14"/>
      <c r="EV766" s="14"/>
      <c r="EW766" s="14"/>
    </row>
    <row r="767" spans="1:153" s="79" customFormat="1" ht="25.5" x14ac:dyDescent="0.2">
      <c r="A767" s="81" t="s">
        <v>948</v>
      </c>
      <c r="B767" s="82"/>
      <c r="C767" s="59">
        <v>748</v>
      </c>
      <c r="D767" s="62" t="s">
        <v>85</v>
      </c>
      <c r="E767" s="62" t="s">
        <v>1823</v>
      </c>
      <c r="F767" s="62" t="s">
        <v>1829</v>
      </c>
      <c r="G767" s="63">
        <v>1910</v>
      </c>
      <c r="H767" s="64">
        <v>0</v>
      </c>
      <c r="I767" s="57" t="s">
        <v>51</v>
      </c>
      <c r="J767" s="65">
        <v>39411</v>
      </c>
      <c r="K767" s="82"/>
    </row>
    <row r="768" spans="1:153" s="79" customFormat="1" ht="38.25" x14ac:dyDescent="0.2">
      <c r="A768" s="81" t="s">
        <v>948</v>
      </c>
      <c r="B768" s="82"/>
      <c r="C768" s="59">
        <v>749</v>
      </c>
      <c r="D768" s="62" t="s">
        <v>85</v>
      </c>
      <c r="E768" s="62" t="s">
        <v>1830</v>
      </c>
      <c r="F768" s="62" t="s">
        <v>1831</v>
      </c>
      <c r="G768" s="63">
        <v>1915</v>
      </c>
      <c r="H768" s="64">
        <v>0</v>
      </c>
      <c r="I768" s="57" t="s">
        <v>1832</v>
      </c>
      <c r="J768" s="65">
        <v>39411</v>
      </c>
      <c r="K768" s="82"/>
    </row>
    <row r="769" spans="1:153" s="14" customFormat="1" ht="51" x14ac:dyDescent="0.2">
      <c r="A769" s="61" t="s">
        <v>166</v>
      </c>
      <c r="B769" s="17"/>
      <c r="C769" s="59">
        <v>750</v>
      </c>
      <c r="D769" s="62" t="s">
        <v>85</v>
      </c>
      <c r="E769" s="62" t="s">
        <v>1833</v>
      </c>
      <c r="F769" s="85" t="s">
        <v>1834</v>
      </c>
      <c r="G769" s="63">
        <v>1922</v>
      </c>
      <c r="H769" s="64" t="s">
        <v>1835</v>
      </c>
      <c r="I769" s="57" t="s">
        <v>1836</v>
      </c>
      <c r="J769" s="65" t="s">
        <v>1837</v>
      </c>
      <c r="K769" s="17"/>
    </row>
    <row r="770" spans="1:153" s="14" customFormat="1" ht="51" x14ac:dyDescent="0.2">
      <c r="A770" s="81" t="s">
        <v>166</v>
      </c>
      <c r="B770" s="82"/>
      <c r="C770" s="59">
        <v>751</v>
      </c>
      <c r="D770" s="62" t="s">
        <v>85</v>
      </c>
      <c r="E770" s="62" t="s">
        <v>1833</v>
      </c>
      <c r="F770" s="62" t="s">
        <v>1834</v>
      </c>
      <c r="G770" s="63">
        <v>1922</v>
      </c>
      <c r="H770" s="64" t="s">
        <v>1835</v>
      </c>
      <c r="I770" s="57" t="s">
        <v>1836</v>
      </c>
      <c r="J770" s="65" t="s">
        <v>1837</v>
      </c>
      <c r="K770" s="82"/>
      <c r="L770" s="79"/>
      <c r="M770" s="79"/>
      <c r="N770" s="79"/>
      <c r="O770" s="79"/>
      <c r="P770" s="79"/>
      <c r="Q770" s="79"/>
      <c r="R770" s="79"/>
      <c r="S770" s="79"/>
      <c r="T770" s="79"/>
      <c r="U770" s="79"/>
      <c r="V770" s="79"/>
      <c r="W770" s="79"/>
      <c r="X770" s="79"/>
      <c r="Y770" s="79"/>
      <c r="Z770" s="79"/>
      <c r="AA770" s="79"/>
      <c r="AB770" s="79"/>
      <c r="AC770" s="79"/>
      <c r="AD770" s="79"/>
      <c r="AE770" s="79"/>
      <c r="AF770" s="79"/>
      <c r="AG770" s="79"/>
      <c r="AH770" s="79"/>
      <c r="AI770" s="79"/>
      <c r="AJ770" s="79"/>
      <c r="AK770" s="79"/>
      <c r="AL770" s="79"/>
      <c r="AM770" s="79"/>
      <c r="AN770" s="79"/>
      <c r="AO770" s="79"/>
      <c r="AP770" s="79"/>
      <c r="AQ770" s="79"/>
      <c r="AR770" s="79"/>
      <c r="AS770" s="79"/>
      <c r="AT770" s="79"/>
      <c r="AU770" s="79"/>
      <c r="AV770" s="79"/>
      <c r="AW770" s="79"/>
      <c r="AX770" s="79"/>
      <c r="AY770" s="79"/>
      <c r="AZ770" s="79"/>
      <c r="BA770" s="79"/>
      <c r="BB770" s="79"/>
      <c r="BC770" s="79"/>
      <c r="BD770" s="79"/>
      <c r="BE770" s="79"/>
      <c r="BF770" s="79"/>
      <c r="BG770" s="79"/>
      <c r="BH770" s="79"/>
      <c r="BI770" s="79"/>
      <c r="BJ770" s="79"/>
      <c r="BK770" s="79"/>
      <c r="BL770" s="79"/>
      <c r="BM770" s="79"/>
      <c r="BN770" s="79"/>
      <c r="BO770" s="79"/>
      <c r="BP770" s="79"/>
      <c r="BQ770" s="79"/>
      <c r="BR770" s="79"/>
      <c r="BS770" s="79"/>
      <c r="BT770" s="79"/>
      <c r="BU770" s="79"/>
      <c r="BV770" s="79"/>
      <c r="BW770" s="79"/>
      <c r="BX770" s="79"/>
      <c r="BY770" s="79"/>
      <c r="BZ770" s="79"/>
      <c r="CA770" s="79"/>
      <c r="CB770" s="79"/>
      <c r="CC770" s="79"/>
      <c r="CD770" s="79"/>
      <c r="CE770" s="79"/>
      <c r="CF770" s="79"/>
      <c r="CG770" s="79"/>
      <c r="CH770" s="79"/>
      <c r="CI770" s="79"/>
      <c r="CJ770" s="79"/>
      <c r="CK770" s="79"/>
      <c r="CL770" s="79"/>
      <c r="CM770" s="79"/>
      <c r="CN770" s="79"/>
      <c r="CO770" s="79"/>
      <c r="CP770" s="79"/>
      <c r="CQ770" s="79"/>
      <c r="CR770" s="79"/>
      <c r="CS770" s="79"/>
      <c r="CT770" s="79"/>
      <c r="CU770" s="79"/>
      <c r="CV770" s="79"/>
      <c r="CW770" s="79"/>
      <c r="CX770" s="79"/>
      <c r="CY770" s="79"/>
      <c r="CZ770" s="79"/>
      <c r="DA770" s="79"/>
      <c r="DB770" s="79"/>
      <c r="DC770" s="79"/>
      <c r="DD770" s="79"/>
      <c r="DE770" s="79"/>
      <c r="DF770" s="79"/>
      <c r="DG770" s="79"/>
      <c r="DH770" s="79"/>
      <c r="DI770" s="79"/>
      <c r="DJ770" s="79"/>
      <c r="DK770" s="79"/>
      <c r="DL770" s="79"/>
      <c r="DM770" s="79"/>
      <c r="DN770" s="79"/>
      <c r="DO770" s="79"/>
      <c r="DP770" s="79"/>
      <c r="DQ770" s="79"/>
      <c r="DR770" s="79"/>
      <c r="DS770" s="79"/>
      <c r="DT770" s="79"/>
      <c r="DU770" s="79"/>
      <c r="DV770" s="79"/>
      <c r="DW770" s="79"/>
      <c r="DX770" s="79"/>
      <c r="DY770" s="79"/>
      <c r="DZ770" s="79"/>
      <c r="EA770" s="79"/>
      <c r="EB770" s="79"/>
      <c r="EC770" s="79"/>
      <c r="ED770" s="79"/>
      <c r="EE770" s="79"/>
      <c r="EF770" s="79"/>
      <c r="EG770" s="79"/>
      <c r="EH770" s="79"/>
      <c r="EI770" s="79"/>
      <c r="EJ770" s="79"/>
      <c r="EK770" s="79"/>
      <c r="EL770" s="79"/>
      <c r="EM770" s="79"/>
      <c r="EN770" s="79"/>
      <c r="EO770" s="79"/>
      <c r="EP770" s="79"/>
      <c r="EQ770" s="79"/>
      <c r="ER770" s="79"/>
      <c r="ES770" s="79"/>
      <c r="ET770" s="79"/>
      <c r="EU770" s="79"/>
      <c r="EV770" s="79"/>
      <c r="EW770" s="79"/>
    </row>
    <row r="771" spans="1:153" s="14" customFormat="1" ht="51" x14ac:dyDescent="0.2">
      <c r="A771" s="81" t="s">
        <v>166</v>
      </c>
      <c r="B771" s="82"/>
      <c r="C771" s="59">
        <v>752</v>
      </c>
      <c r="D771" s="62" t="s">
        <v>116</v>
      </c>
      <c r="E771" s="62" t="s">
        <v>1833</v>
      </c>
      <c r="F771" s="62" t="s">
        <v>1838</v>
      </c>
      <c r="G771" s="63">
        <v>1925</v>
      </c>
      <c r="H771" s="64" t="s">
        <v>1835</v>
      </c>
      <c r="I771" s="57" t="s">
        <v>1836</v>
      </c>
      <c r="J771" s="65" t="s">
        <v>1837</v>
      </c>
      <c r="K771" s="82"/>
      <c r="L771" s="79"/>
      <c r="M771" s="79"/>
      <c r="N771" s="79"/>
      <c r="O771" s="79"/>
      <c r="P771" s="79"/>
      <c r="Q771" s="79"/>
      <c r="R771" s="79"/>
      <c r="S771" s="79"/>
      <c r="T771" s="79"/>
      <c r="U771" s="79"/>
      <c r="V771" s="79"/>
      <c r="W771" s="79"/>
      <c r="X771" s="79"/>
      <c r="Y771" s="79"/>
      <c r="Z771" s="79"/>
      <c r="AA771" s="79"/>
      <c r="AB771" s="79"/>
      <c r="AC771" s="79"/>
      <c r="AD771" s="79"/>
      <c r="AE771" s="79"/>
      <c r="AF771" s="79"/>
      <c r="AG771" s="79"/>
      <c r="AH771" s="79"/>
      <c r="AI771" s="79"/>
      <c r="AJ771" s="79"/>
      <c r="AK771" s="79"/>
      <c r="AL771" s="79"/>
      <c r="AM771" s="79"/>
      <c r="AN771" s="79"/>
      <c r="AO771" s="79"/>
      <c r="AP771" s="79"/>
      <c r="AQ771" s="79"/>
      <c r="AR771" s="79"/>
      <c r="AS771" s="79"/>
      <c r="AT771" s="79"/>
      <c r="AU771" s="79"/>
      <c r="AV771" s="79"/>
      <c r="AW771" s="79"/>
      <c r="AX771" s="79"/>
      <c r="AY771" s="79"/>
      <c r="AZ771" s="79"/>
      <c r="BA771" s="79"/>
      <c r="BB771" s="79"/>
      <c r="BC771" s="79"/>
      <c r="BD771" s="79"/>
      <c r="BE771" s="79"/>
      <c r="BF771" s="79"/>
      <c r="BG771" s="79"/>
      <c r="BH771" s="79"/>
      <c r="BI771" s="79"/>
      <c r="BJ771" s="79"/>
      <c r="BK771" s="79"/>
      <c r="BL771" s="79"/>
      <c r="BM771" s="79"/>
      <c r="BN771" s="79"/>
      <c r="BO771" s="79"/>
      <c r="BP771" s="79"/>
      <c r="BQ771" s="79"/>
      <c r="BR771" s="79"/>
      <c r="BS771" s="79"/>
      <c r="BT771" s="79"/>
      <c r="BU771" s="79"/>
      <c r="BV771" s="79"/>
      <c r="BW771" s="79"/>
      <c r="BX771" s="79"/>
      <c r="BY771" s="79"/>
      <c r="BZ771" s="79"/>
      <c r="CA771" s="79"/>
      <c r="CB771" s="79"/>
      <c r="CC771" s="79"/>
      <c r="CD771" s="79"/>
      <c r="CE771" s="79"/>
      <c r="CF771" s="79"/>
      <c r="CG771" s="79"/>
      <c r="CH771" s="79"/>
      <c r="CI771" s="79"/>
      <c r="CJ771" s="79"/>
      <c r="CK771" s="79"/>
      <c r="CL771" s="79"/>
      <c r="CM771" s="79"/>
      <c r="CN771" s="79"/>
      <c r="CO771" s="79"/>
      <c r="CP771" s="79"/>
      <c r="CQ771" s="79"/>
      <c r="CR771" s="79"/>
      <c r="CS771" s="79"/>
      <c r="CT771" s="79"/>
      <c r="CU771" s="79"/>
      <c r="CV771" s="79"/>
      <c r="CW771" s="79"/>
      <c r="CX771" s="79"/>
      <c r="CY771" s="79"/>
      <c r="CZ771" s="79"/>
      <c r="DA771" s="79"/>
      <c r="DB771" s="79"/>
      <c r="DC771" s="79"/>
      <c r="DD771" s="79"/>
      <c r="DE771" s="79"/>
      <c r="DF771" s="79"/>
      <c r="DG771" s="79"/>
      <c r="DH771" s="79"/>
      <c r="DI771" s="79"/>
      <c r="DJ771" s="79"/>
      <c r="DK771" s="79"/>
      <c r="DL771" s="79"/>
      <c r="DM771" s="79"/>
      <c r="DN771" s="79"/>
      <c r="DO771" s="79"/>
      <c r="DP771" s="79"/>
      <c r="DQ771" s="79"/>
      <c r="DR771" s="79"/>
      <c r="DS771" s="79"/>
      <c r="DT771" s="79"/>
      <c r="DU771" s="79"/>
      <c r="DV771" s="79"/>
      <c r="DW771" s="79"/>
      <c r="DX771" s="79"/>
      <c r="DY771" s="79"/>
      <c r="DZ771" s="79"/>
      <c r="EA771" s="79"/>
      <c r="EB771" s="79"/>
      <c r="EC771" s="79"/>
      <c r="ED771" s="79"/>
      <c r="EE771" s="79"/>
      <c r="EF771" s="79"/>
      <c r="EG771" s="79"/>
      <c r="EH771" s="79"/>
      <c r="EI771" s="79"/>
      <c r="EJ771" s="79"/>
      <c r="EK771" s="79"/>
      <c r="EL771" s="79"/>
      <c r="EM771" s="79"/>
      <c r="EN771" s="79"/>
      <c r="EO771" s="79"/>
      <c r="EP771" s="79"/>
      <c r="EQ771" s="79"/>
      <c r="ER771" s="79"/>
      <c r="ES771" s="79"/>
      <c r="ET771" s="79"/>
      <c r="EU771" s="79"/>
      <c r="EV771" s="79"/>
      <c r="EW771" s="79"/>
    </row>
    <row r="772" spans="1:153" s="79" customFormat="1" ht="51" x14ac:dyDescent="0.2">
      <c r="A772" s="81" t="s">
        <v>166</v>
      </c>
      <c r="B772" s="148"/>
      <c r="C772" s="59">
        <v>753</v>
      </c>
      <c r="D772" s="62" t="s">
        <v>85</v>
      </c>
      <c r="E772" s="62" t="s">
        <v>1833</v>
      </c>
      <c r="F772" s="62" t="s">
        <v>1840</v>
      </c>
      <c r="G772" s="63">
        <v>1928</v>
      </c>
      <c r="H772" s="64" t="s">
        <v>1835</v>
      </c>
      <c r="I772" s="57" t="s">
        <v>1841</v>
      </c>
      <c r="J772" s="65" t="s">
        <v>1842</v>
      </c>
      <c r="K772" s="82"/>
    </row>
    <row r="773" spans="1:153" s="83" customFormat="1" ht="51" x14ac:dyDescent="0.2">
      <c r="A773" s="81" t="s">
        <v>166</v>
      </c>
      <c r="B773" s="82"/>
      <c r="C773" s="59">
        <v>754</v>
      </c>
      <c r="D773" s="62" t="s">
        <v>85</v>
      </c>
      <c r="E773" s="62" t="s">
        <v>1833</v>
      </c>
      <c r="F773" s="62" t="s">
        <v>1843</v>
      </c>
      <c r="G773" s="63">
        <v>1938</v>
      </c>
      <c r="H773" s="64" t="s">
        <v>1835</v>
      </c>
      <c r="I773" s="57" t="s">
        <v>1841</v>
      </c>
      <c r="J773" s="65" t="s">
        <v>1842</v>
      </c>
      <c r="K773" s="82"/>
      <c r="L773" s="79"/>
      <c r="M773" s="79"/>
      <c r="N773" s="79"/>
      <c r="O773" s="79"/>
      <c r="P773" s="79"/>
      <c r="Q773" s="79"/>
      <c r="R773" s="79"/>
      <c r="S773" s="79"/>
      <c r="T773" s="79"/>
      <c r="U773" s="79"/>
      <c r="V773" s="79"/>
      <c r="W773" s="79"/>
      <c r="X773" s="79"/>
      <c r="Y773" s="79"/>
      <c r="Z773" s="79"/>
      <c r="AA773" s="79"/>
      <c r="AB773" s="79"/>
      <c r="AC773" s="79"/>
      <c r="AD773" s="79"/>
      <c r="AE773" s="79"/>
      <c r="AF773" s="79"/>
      <c r="AG773" s="79"/>
      <c r="AH773" s="79"/>
      <c r="AI773" s="79"/>
      <c r="AJ773" s="79"/>
      <c r="AK773" s="79"/>
      <c r="AL773" s="79"/>
      <c r="AM773" s="79"/>
      <c r="AN773" s="79"/>
      <c r="AO773" s="79"/>
      <c r="AP773" s="79"/>
      <c r="AQ773" s="79"/>
      <c r="AR773" s="79"/>
      <c r="AS773" s="79"/>
      <c r="AT773" s="79"/>
      <c r="AU773" s="79"/>
      <c r="AV773" s="79"/>
      <c r="AW773" s="79"/>
      <c r="AX773" s="79"/>
      <c r="AY773" s="79"/>
      <c r="AZ773" s="79"/>
      <c r="BA773" s="79"/>
      <c r="BB773" s="79"/>
      <c r="BC773" s="79"/>
      <c r="BD773" s="79"/>
      <c r="BE773" s="79"/>
      <c r="BF773" s="79"/>
      <c r="BG773" s="79"/>
      <c r="BH773" s="79"/>
      <c r="BI773" s="79"/>
      <c r="BJ773" s="79"/>
      <c r="BK773" s="79"/>
      <c r="BL773" s="79"/>
      <c r="BM773" s="79"/>
      <c r="BN773" s="79"/>
      <c r="BO773" s="79"/>
      <c r="BP773" s="79"/>
      <c r="BQ773" s="79"/>
      <c r="BR773" s="79"/>
      <c r="BS773" s="79"/>
      <c r="BT773" s="79"/>
      <c r="BU773" s="79"/>
      <c r="BV773" s="79"/>
      <c r="BW773" s="79"/>
      <c r="BX773" s="79"/>
      <c r="BY773" s="79"/>
      <c r="BZ773" s="79"/>
      <c r="CA773" s="79"/>
      <c r="CB773" s="79"/>
      <c r="CC773" s="79"/>
      <c r="CD773" s="79"/>
      <c r="CE773" s="79"/>
      <c r="CF773" s="79"/>
      <c r="CG773" s="79"/>
      <c r="CH773" s="79"/>
      <c r="CI773" s="79"/>
      <c r="CJ773" s="79"/>
      <c r="CK773" s="79"/>
      <c r="CL773" s="79"/>
      <c r="CM773" s="79"/>
      <c r="CN773" s="79"/>
      <c r="CO773" s="79"/>
      <c r="CP773" s="79"/>
      <c r="CQ773" s="79"/>
      <c r="CR773" s="79"/>
      <c r="CS773" s="79"/>
      <c r="CT773" s="79"/>
      <c r="CU773" s="79"/>
      <c r="CV773" s="79"/>
      <c r="CW773" s="79"/>
      <c r="CX773" s="79"/>
      <c r="CY773" s="79"/>
      <c r="CZ773" s="79"/>
      <c r="DA773" s="79"/>
      <c r="DB773" s="79"/>
      <c r="DC773" s="79"/>
      <c r="DD773" s="79"/>
      <c r="DE773" s="79"/>
      <c r="DF773" s="79"/>
      <c r="DG773" s="79"/>
      <c r="DH773" s="79"/>
      <c r="DI773" s="79"/>
      <c r="DJ773" s="79"/>
      <c r="DK773" s="79"/>
      <c r="DL773" s="79"/>
      <c r="DM773" s="79"/>
      <c r="DN773" s="79"/>
      <c r="DO773" s="79"/>
      <c r="DP773" s="79"/>
      <c r="DQ773" s="79"/>
      <c r="DR773" s="79"/>
      <c r="DS773" s="79"/>
      <c r="DT773" s="79"/>
      <c r="DU773" s="79"/>
      <c r="DV773" s="79"/>
      <c r="DW773" s="79"/>
      <c r="DX773" s="79"/>
      <c r="DY773" s="79"/>
      <c r="DZ773" s="79"/>
      <c r="EA773" s="79"/>
      <c r="EB773" s="79"/>
      <c r="EC773" s="79"/>
      <c r="ED773" s="79"/>
      <c r="EE773" s="79"/>
      <c r="EF773" s="79"/>
      <c r="EG773" s="79"/>
      <c r="EH773" s="79"/>
      <c r="EI773" s="79"/>
      <c r="EJ773" s="79"/>
      <c r="EK773" s="79"/>
      <c r="EL773" s="79"/>
      <c r="EM773" s="79"/>
      <c r="EN773" s="79"/>
      <c r="EO773" s="79"/>
      <c r="EP773" s="79"/>
      <c r="EQ773" s="79"/>
      <c r="ER773" s="79"/>
      <c r="ES773" s="79"/>
      <c r="ET773" s="79"/>
      <c r="EU773" s="79"/>
      <c r="EV773" s="79"/>
      <c r="EW773" s="79"/>
    </row>
    <row r="774" spans="1:153" s="130" customFormat="1" ht="51" x14ac:dyDescent="0.2">
      <c r="A774" s="81" t="s">
        <v>166</v>
      </c>
      <c r="B774" s="82"/>
      <c r="C774" s="59">
        <v>755</v>
      </c>
      <c r="D774" s="62" t="s">
        <v>85</v>
      </c>
      <c r="E774" s="62" t="s">
        <v>1833</v>
      </c>
      <c r="F774" s="62" t="s">
        <v>1844</v>
      </c>
      <c r="G774" s="63">
        <v>1939</v>
      </c>
      <c r="H774" s="64" t="s">
        <v>1835</v>
      </c>
      <c r="I774" s="57" t="s">
        <v>1841</v>
      </c>
      <c r="J774" s="65" t="s">
        <v>1842</v>
      </c>
      <c r="K774" s="82"/>
      <c r="L774" s="79"/>
      <c r="M774" s="79"/>
      <c r="N774" s="79"/>
      <c r="O774" s="79"/>
      <c r="P774" s="79"/>
      <c r="Q774" s="79"/>
      <c r="R774" s="79"/>
      <c r="S774" s="79"/>
      <c r="T774" s="79"/>
      <c r="U774" s="79"/>
      <c r="V774" s="79"/>
      <c r="W774" s="79"/>
      <c r="X774" s="79"/>
      <c r="Y774" s="79"/>
      <c r="Z774" s="79"/>
      <c r="AA774" s="79"/>
      <c r="AB774" s="79"/>
      <c r="AC774" s="79"/>
      <c r="AD774" s="79"/>
      <c r="AE774" s="79"/>
      <c r="AF774" s="79"/>
      <c r="AG774" s="79"/>
      <c r="AH774" s="79"/>
      <c r="AI774" s="79"/>
      <c r="AJ774" s="79"/>
      <c r="AK774" s="79"/>
      <c r="AL774" s="79"/>
      <c r="AM774" s="79"/>
      <c r="AN774" s="79"/>
      <c r="AO774" s="79"/>
      <c r="AP774" s="79"/>
      <c r="AQ774" s="79"/>
      <c r="AR774" s="79"/>
      <c r="AS774" s="79"/>
      <c r="AT774" s="79"/>
      <c r="AU774" s="79"/>
      <c r="AV774" s="79"/>
      <c r="AW774" s="79"/>
      <c r="AX774" s="79"/>
      <c r="AY774" s="79"/>
      <c r="AZ774" s="79"/>
      <c r="BA774" s="79"/>
      <c r="BB774" s="79"/>
      <c r="BC774" s="79"/>
      <c r="BD774" s="79"/>
      <c r="BE774" s="79"/>
      <c r="BF774" s="79"/>
      <c r="BG774" s="79"/>
      <c r="BH774" s="79"/>
      <c r="BI774" s="79"/>
      <c r="BJ774" s="79"/>
      <c r="BK774" s="79"/>
      <c r="BL774" s="79"/>
      <c r="BM774" s="79"/>
      <c r="BN774" s="79"/>
      <c r="BO774" s="79"/>
      <c r="BP774" s="79"/>
      <c r="BQ774" s="79"/>
      <c r="BR774" s="79"/>
      <c r="BS774" s="79"/>
      <c r="BT774" s="79"/>
      <c r="BU774" s="79"/>
      <c r="BV774" s="79"/>
      <c r="BW774" s="79"/>
      <c r="BX774" s="79"/>
      <c r="BY774" s="79"/>
      <c r="BZ774" s="79"/>
      <c r="CA774" s="79"/>
      <c r="CB774" s="79"/>
      <c r="CC774" s="79"/>
      <c r="CD774" s="79"/>
      <c r="CE774" s="79"/>
      <c r="CF774" s="79"/>
      <c r="CG774" s="79"/>
      <c r="CH774" s="79"/>
      <c r="CI774" s="79"/>
      <c r="CJ774" s="79"/>
      <c r="CK774" s="79"/>
      <c r="CL774" s="79"/>
      <c r="CM774" s="79"/>
      <c r="CN774" s="79"/>
      <c r="CO774" s="79"/>
      <c r="CP774" s="79"/>
      <c r="CQ774" s="79"/>
      <c r="CR774" s="79"/>
      <c r="CS774" s="79"/>
      <c r="CT774" s="79"/>
      <c r="CU774" s="79"/>
      <c r="CV774" s="79"/>
      <c r="CW774" s="79"/>
      <c r="CX774" s="79"/>
      <c r="CY774" s="79"/>
      <c r="CZ774" s="79"/>
      <c r="DA774" s="79"/>
      <c r="DB774" s="79"/>
      <c r="DC774" s="79"/>
      <c r="DD774" s="79"/>
      <c r="DE774" s="79"/>
      <c r="DF774" s="79"/>
      <c r="DG774" s="79"/>
      <c r="DH774" s="79"/>
      <c r="DI774" s="79"/>
      <c r="DJ774" s="79"/>
      <c r="DK774" s="79"/>
      <c r="DL774" s="79"/>
      <c r="DM774" s="79"/>
      <c r="DN774" s="79"/>
      <c r="DO774" s="79"/>
      <c r="DP774" s="79"/>
      <c r="DQ774" s="79"/>
      <c r="DR774" s="79"/>
      <c r="DS774" s="79"/>
      <c r="DT774" s="79"/>
      <c r="DU774" s="79"/>
      <c r="DV774" s="79"/>
      <c r="DW774" s="79"/>
      <c r="DX774" s="79"/>
      <c r="DY774" s="79"/>
      <c r="DZ774" s="79"/>
      <c r="EA774" s="79"/>
      <c r="EB774" s="79"/>
      <c r="EC774" s="79"/>
      <c r="ED774" s="79"/>
      <c r="EE774" s="79"/>
      <c r="EF774" s="79"/>
      <c r="EG774" s="79"/>
      <c r="EH774" s="79"/>
      <c r="EI774" s="79"/>
      <c r="EJ774" s="79"/>
      <c r="EK774" s="79"/>
      <c r="EL774" s="79"/>
      <c r="EM774" s="79"/>
      <c r="EN774" s="79"/>
      <c r="EO774" s="79"/>
      <c r="EP774" s="79"/>
      <c r="EQ774" s="79"/>
      <c r="ER774" s="79"/>
      <c r="ES774" s="79"/>
      <c r="ET774" s="79"/>
      <c r="EU774" s="79"/>
      <c r="EV774" s="79"/>
      <c r="EW774" s="79"/>
    </row>
    <row r="775" spans="1:153" s="79" customFormat="1" ht="25.5" x14ac:dyDescent="0.2">
      <c r="A775" s="81" t="s">
        <v>166</v>
      </c>
      <c r="B775" s="82"/>
      <c r="C775" s="59">
        <v>756</v>
      </c>
      <c r="D775" s="62" t="s">
        <v>85</v>
      </c>
      <c r="E775" s="62" t="s">
        <v>1833</v>
      </c>
      <c r="F775" s="62" t="s">
        <v>1845</v>
      </c>
      <c r="G775" s="63">
        <v>1943</v>
      </c>
      <c r="H775" s="64">
        <v>0</v>
      </c>
      <c r="I775" s="57" t="s">
        <v>74</v>
      </c>
      <c r="J775" s="65">
        <v>39487</v>
      </c>
      <c r="K775" s="82"/>
    </row>
    <row r="776" spans="1:153" s="79" customFormat="1" ht="38.25" x14ac:dyDescent="0.2">
      <c r="A776" s="61" t="s">
        <v>1846</v>
      </c>
      <c r="B776" s="17"/>
      <c r="C776" s="59">
        <v>757</v>
      </c>
      <c r="D776" s="62" t="s">
        <v>85</v>
      </c>
      <c r="E776" s="62" t="s">
        <v>1847</v>
      </c>
      <c r="F776" s="62" t="s">
        <v>1848</v>
      </c>
      <c r="G776" s="63">
        <v>1952</v>
      </c>
      <c r="H776" s="91" t="s">
        <v>1849</v>
      </c>
      <c r="I776" s="57" t="s">
        <v>51</v>
      </c>
      <c r="J776" s="65">
        <v>39411</v>
      </c>
      <c r="K776" s="17"/>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14"/>
      <c r="CA776" s="14"/>
      <c r="CB776" s="14"/>
      <c r="CC776" s="14"/>
      <c r="CD776" s="14"/>
      <c r="CE776" s="14"/>
      <c r="CF776" s="14"/>
      <c r="CG776" s="14"/>
      <c r="CH776" s="14"/>
      <c r="CI776" s="14"/>
      <c r="CJ776" s="14"/>
      <c r="CK776" s="14"/>
      <c r="CL776" s="14"/>
      <c r="CM776" s="14"/>
      <c r="CN776" s="14"/>
      <c r="CO776" s="14"/>
      <c r="CP776" s="14"/>
      <c r="CQ776" s="14"/>
      <c r="CR776" s="14"/>
      <c r="CS776" s="14"/>
      <c r="CT776" s="14"/>
      <c r="CU776" s="14"/>
      <c r="CV776" s="14"/>
      <c r="CW776" s="14"/>
      <c r="CX776" s="14"/>
      <c r="CY776" s="14"/>
      <c r="CZ776" s="14"/>
      <c r="DA776" s="14"/>
      <c r="DB776" s="14"/>
      <c r="DC776" s="14"/>
      <c r="DD776" s="14"/>
      <c r="DE776" s="14"/>
      <c r="DF776" s="14"/>
      <c r="DG776" s="14"/>
      <c r="DH776" s="14"/>
      <c r="DI776" s="14"/>
      <c r="DJ776" s="14"/>
      <c r="DK776" s="14"/>
      <c r="DL776" s="14"/>
      <c r="DM776" s="14"/>
      <c r="DN776" s="14"/>
      <c r="DO776" s="14"/>
      <c r="DP776" s="14"/>
      <c r="DQ776" s="14"/>
      <c r="DR776" s="14"/>
      <c r="DS776" s="14"/>
      <c r="DT776" s="14"/>
      <c r="DU776" s="14"/>
      <c r="DV776" s="14"/>
      <c r="DW776" s="14"/>
      <c r="DX776" s="14"/>
      <c r="DY776" s="14"/>
      <c r="DZ776" s="14"/>
      <c r="EA776" s="14"/>
      <c r="EB776" s="14"/>
      <c r="EC776" s="14"/>
      <c r="ED776" s="14"/>
      <c r="EE776" s="14"/>
      <c r="EF776" s="14"/>
      <c r="EG776" s="14"/>
      <c r="EH776" s="14"/>
      <c r="EI776" s="14"/>
      <c r="EJ776" s="14"/>
      <c r="EK776" s="14"/>
      <c r="EL776" s="14"/>
      <c r="EM776" s="14"/>
      <c r="EN776" s="14"/>
      <c r="EO776" s="14"/>
      <c r="EP776" s="14"/>
      <c r="EQ776" s="14"/>
      <c r="ER776" s="14"/>
      <c r="ES776" s="14"/>
      <c r="ET776" s="14"/>
      <c r="EU776" s="14"/>
      <c r="EV776" s="14"/>
      <c r="EW776" s="14"/>
    </row>
    <row r="777" spans="1:153" s="79" customFormat="1" ht="38.25" x14ac:dyDescent="0.2">
      <c r="A777" s="81" t="s">
        <v>1846</v>
      </c>
      <c r="B777" s="82"/>
      <c r="C777" s="59">
        <v>758</v>
      </c>
      <c r="D777" s="62" t="s">
        <v>85</v>
      </c>
      <c r="E777" s="62" t="s">
        <v>1847</v>
      </c>
      <c r="F777" s="62" t="s">
        <v>1848</v>
      </c>
      <c r="G777" s="63">
        <v>1952</v>
      </c>
      <c r="H777" s="91" t="s">
        <v>1849</v>
      </c>
      <c r="I777" s="57" t="s">
        <v>51</v>
      </c>
      <c r="J777" s="65">
        <v>39411</v>
      </c>
      <c r="K777" s="82"/>
    </row>
    <row r="778" spans="1:153" s="79" customFormat="1" ht="38.25" x14ac:dyDescent="0.2">
      <c r="A778" s="61" t="s">
        <v>1846</v>
      </c>
      <c r="B778" s="17"/>
      <c r="C778" s="59">
        <v>759</v>
      </c>
      <c r="D778" s="62" t="s">
        <v>286</v>
      </c>
      <c r="E778" s="62" t="s">
        <v>1847</v>
      </c>
      <c r="F778" s="62" t="s">
        <v>1850</v>
      </c>
      <c r="G778" s="63">
        <v>1953</v>
      </c>
      <c r="H778" s="91" t="s">
        <v>1851</v>
      </c>
      <c r="I778" s="57" t="s">
        <v>36</v>
      </c>
      <c r="J778" s="65">
        <v>39899</v>
      </c>
      <c r="K778" s="17"/>
      <c r="L778" s="76"/>
      <c r="M778" s="76"/>
      <c r="N778" s="76"/>
      <c r="O778" s="76"/>
      <c r="P778" s="76"/>
      <c r="Q778" s="76"/>
      <c r="R778" s="76"/>
      <c r="S778" s="76"/>
      <c r="T778" s="76"/>
      <c r="U778" s="76"/>
      <c r="V778" s="76"/>
      <c r="W778" s="76"/>
      <c r="X778" s="76"/>
      <c r="Y778" s="76"/>
      <c r="Z778" s="76"/>
      <c r="AA778" s="76"/>
      <c r="AB778" s="76"/>
      <c r="AC778" s="76"/>
      <c r="AD778" s="76"/>
      <c r="AE778" s="76"/>
      <c r="AF778" s="76"/>
      <c r="AG778" s="76"/>
      <c r="AH778" s="76"/>
      <c r="AI778" s="76"/>
      <c r="AJ778" s="76"/>
      <c r="AK778" s="76"/>
      <c r="AL778" s="76"/>
      <c r="AM778" s="76"/>
      <c r="AN778" s="76"/>
      <c r="AO778" s="76"/>
      <c r="AP778" s="76"/>
      <c r="AQ778" s="76"/>
      <c r="AR778" s="76"/>
      <c r="AS778" s="76"/>
      <c r="AT778" s="76"/>
      <c r="AU778" s="76"/>
      <c r="AV778" s="76"/>
      <c r="AW778" s="76"/>
      <c r="AX778" s="76"/>
      <c r="AY778" s="76"/>
      <c r="AZ778" s="76"/>
      <c r="BA778" s="76"/>
      <c r="BB778" s="76"/>
      <c r="BC778" s="76"/>
      <c r="BD778" s="76"/>
      <c r="BE778" s="76"/>
      <c r="BF778" s="76"/>
      <c r="BG778" s="76"/>
      <c r="BH778" s="76"/>
      <c r="BI778" s="76"/>
      <c r="BJ778" s="76"/>
      <c r="BK778" s="76"/>
      <c r="BL778" s="76"/>
      <c r="BM778" s="76"/>
      <c r="BN778" s="76"/>
      <c r="BO778" s="76"/>
      <c r="BP778" s="76"/>
      <c r="BQ778" s="76"/>
      <c r="BR778" s="76"/>
      <c r="BS778" s="76"/>
      <c r="BT778" s="76"/>
      <c r="BU778" s="76"/>
      <c r="BV778" s="76"/>
      <c r="BW778" s="76"/>
      <c r="BX778" s="76"/>
      <c r="BY778" s="76"/>
      <c r="BZ778" s="76"/>
      <c r="CA778" s="76"/>
      <c r="CB778" s="76"/>
      <c r="CC778" s="76"/>
      <c r="CD778" s="76"/>
      <c r="CE778" s="76"/>
      <c r="CF778" s="76"/>
      <c r="CG778" s="76"/>
      <c r="CH778" s="76"/>
      <c r="CI778" s="76"/>
      <c r="CJ778" s="76"/>
      <c r="CK778" s="76"/>
      <c r="CL778" s="76"/>
      <c r="CM778" s="76"/>
      <c r="CN778" s="76"/>
      <c r="CO778" s="76"/>
      <c r="CP778" s="76"/>
      <c r="CQ778" s="76"/>
      <c r="CR778" s="76"/>
      <c r="CS778" s="76"/>
      <c r="CT778" s="76"/>
      <c r="CU778" s="76"/>
      <c r="CV778" s="76"/>
      <c r="CW778" s="76"/>
      <c r="CX778" s="76"/>
      <c r="CY778" s="76"/>
      <c r="CZ778" s="76"/>
      <c r="DA778" s="76"/>
      <c r="DB778" s="76"/>
      <c r="DC778" s="76"/>
      <c r="DD778" s="76"/>
      <c r="DE778" s="76"/>
      <c r="DF778" s="76"/>
      <c r="DG778" s="76"/>
      <c r="DH778" s="76"/>
      <c r="DI778" s="76"/>
      <c r="DJ778" s="76"/>
      <c r="DK778" s="76"/>
      <c r="DL778" s="76"/>
      <c r="DM778" s="76"/>
      <c r="DN778" s="76"/>
      <c r="DO778" s="76"/>
      <c r="DP778" s="76"/>
      <c r="DQ778" s="76"/>
      <c r="DR778" s="76"/>
      <c r="DS778" s="76"/>
      <c r="DT778" s="76"/>
      <c r="DU778" s="76"/>
      <c r="DV778" s="76"/>
      <c r="DW778" s="76"/>
      <c r="DX778" s="76"/>
      <c r="DY778" s="76"/>
      <c r="DZ778" s="76"/>
      <c r="EA778" s="76"/>
      <c r="EB778" s="76"/>
      <c r="EC778" s="76"/>
      <c r="ED778" s="76"/>
      <c r="EE778" s="76"/>
      <c r="EF778" s="76"/>
      <c r="EG778" s="76"/>
      <c r="EH778" s="76"/>
      <c r="EI778" s="76"/>
      <c r="EJ778" s="76"/>
      <c r="EK778" s="76"/>
      <c r="EL778" s="76"/>
      <c r="EM778" s="76"/>
      <c r="EN778" s="76"/>
      <c r="EO778" s="76"/>
      <c r="EP778" s="76"/>
      <c r="EQ778" s="76"/>
      <c r="ER778" s="76"/>
      <c r="ES778" s="76"/>
      <c r="ET778" s="76"/>
      <c r="EU778" s="76"/>
      <c r="EV778" s="76"/>
      <c r="EW778" s="76"/>
    </row>
    <row r="779" spans="1:153" s="79" customFormat="1" ht="25.5" x14ac:dyDescent="0.2">
      <c r="A779" s="81" t="s">
        <v>1846</v>
      </c>
      <c r="B779" s="82"/>
      <c r="C779" s="59">
        <v>760</v>
      </c>
      <c r="D779" s="84" t="s">
        <v>85</v>
      </c>
      <c r="E779" s="62" t="s">
        <v>1847</v>
      </c>
      <c r="F779" s="62" t="s">
        <v>1852</v>
      </c>
      <c r="G779" s="63">
        <v>1954</v>
      </c>
      <c r="H779" s="64">
        <v>0</v>
      </c>
      <c r="I779" s="57" t="s">
        <v>1853</v>
      </c>
      <c r="J779" s="65">
        <v>43041</v>
      </c>
      <c r="K779" s="82"/>
    </row>
    <row r="780" spans="1:153" s="79" customFormat="1" ht="25.5" x14ac:dyDescent="0.2">
      <c r="A780" s="81" t="s">
        <v>1846</v>
      </c>
      <c r="B780" s="82"/>
      <c r="C780" s="59">
        <v>761</v>
      </c>
      <c r="D780" s="62" t="s">
        <v>85</v>
      </c>
      <c r="E780" s="62" t="s">
        <v>1847</v>
      </c>
      <c r="F780" s="62" t="s">
        <v>1854</v>
      </c>
      <c r="G780" s="63">
        <v>1956</v>
      </c>
      <c r="H780" s="64">
        <v>0</v>
      </c>
      <c r="I780" s="57" t="s">
        <v>51</v>
      </c>
      <c r="J780" s="65">
        <v>39411</v>
      </c>
      <c r="K780" s="82"/>
    </row>
    <row r="781" spans="1:153" s="14" customFormat="1" ht="25.5" x14ac:dyDescent="0.2">
      <c r="A781" s="81" t="s">
        <v>1846</v>
      </c>
      <c r="B781" s="82"/>
      <c r="C781" s="59">
        <v>762</v>
      </c>
      <c r="D781" s="62" t="s">
        <v>85</v>
      </c>
      <c r="E781" s="62" t="s">
        <v>1847</v>
      </c>
      <c r="F781" s="62" t="s">
        <v>1855</v>
      </c>
      <c r="G781" s="63">
        <v>1960</v>
      </c>
      <c r="H781" s="64">
        <v>0</v>
      </c>
      <c r="I781" s="57" t="s">
        <v>74</v>
      </c>
      <c r="J781" s="65">
        <v>39487</v>
      </c>
      <c r="K781" s="82"/>
      <c r="L781" s="79"/>
      <c r="M781" s="79"/>
      <c r="N781" s="79"/>
      <c r="O781" s="79"/>
      <c r="P781" s="79"/>
      <c r="Q781" s="79"/>
      <c r="R781" s="79"/>
      <c r="S781" s="79"/>
      <c r="T781" s="79"/>
      <c r="U781" s="79"/>
      <c r="V781" s="79"/>
      <c r="W781" s="79"/>
      <c r="X781" s="79"/>
      <c r="Y781" s="79"/>
      <c r="Z781" s="79"/>
      <c r="AA781" s="79"/>
      <c r="AB781" s="79"/>
      <c r="AC781" s="79"/>
      <c r="AD781" s="79"/>
      <c r="AE781" s="79"/>
      <c r="AF781" s="79"/>
      <c r="AG781" s="79"/>
      <c r="AH781" s="79"/>
      <c r="AI781" s="79"/>
      <c r="AJ781" s="79"/>
      <c r="AK781" s="79"/>
      <c r="AL781" s="79"/>
      <c r="AM781" s="79"/>
      <c r="AN781" s="79"/>
      <c r="AO781" s="79"/>
      <c r="AP781" s="79"/>
      <c r="AQ781" s="79"/>
      <c r="AR781" s="79"/>
      <c r="AS781" s="79"/>
      <c r="AT781" s="79"/>
      <c r="AU781" s="79"/>
      <c r="AV781" s="79"/>
      <c r="AW781" s="79"/>
      <c r="AX781" s="79"/>
      <c r="AY781" s="79"/>
      <c r="AZ781" s="79"/>
      <c r="BA781" s="79"/>
      <c r="BB781" s="79"/>
      <c r="BC781" s="79"/>
      <c r="BD781" s="79"/>
      <c r="BE781" s="79"/>
      <c r="BF781" s="79"/>
      <c r="BG781" s="79"/>
      <c r="BH781" s="79"/>
      <c r="BI781" s="79"/>
      <c r="BJ781" s="79"/>
      <c r="BK781" s="79"/>
      <c r="BL781" s="79"/>
      <c r="BM781" s="79"/>
      <c r="BN781" s="79"/>
      <c r="BO781" s="79"/>
      <c r="BP781" s="79"/>
      <c r="BQ781" s="79"/>
      <c r="BR781" s="79"/>
      <c r="BS781" s="79"/>
      <c r="BT781" s="79"/>
      <c r="BU781" s="79"/>
      <c r="BV781" s="79"/>
      <c r="BW781" s="79"/>
      <c r="BX781" s="79"/>
      <c r="BY781" s="79"/>
      <c r="BZ781" s="79"/>
      <c r="CA781" s="79"/>
      <c r="CB781" s="79"/>
      <c r="CC781" s="79"/>
      <c r="CD781" s="79"/>
      <c r="CE781" s="79"/>
      <c r="CF781" s="79"/>
      <c r="CG781" s="79"/>
      <c r="CH781" s="79"/>
      <c r="CI781" s="79"/>
      <c r="CJ781" s="79"/>
      <c r="CK781" s="79"/>
      <c r="CL781" s="79"/>
      <c r="CM781" s="79"/>
      <c r="CN781" s="79"/>
      <c r="CO781" s="79"/>
      <c r="CP781" s="79"/>
      <c r="CQ781" s="79"/>
      <c r="CR781" s="79"/>
      <c r="CS781" s="79"/>
      <c r="CT781" s="79"/>
      <c r="CU781" s="79"/>
      <c r="CV781" s="79"/>
      <c r="CW781" s="79"/>
      <c r="CX781" s="79"/>
      <c r="CY781" s="79"/>
      <c r="CZ781" s="79"/>
      <c r="DA781" s="79"/>
      <c r="DB781" s="79"/>
      <c r="DC781" s="79"/>
      <c r="DD781" s="79"/>
      <c r="DE781" s="79"/>
      <c r="DF781" s="79"/>
      <c r="DG781" s="79"/>
      <c r="DH781" s="79"/>
      <c r="DI781" s="79"/>
      <c r="DJ781" s="79"/>
      <c r="DK781" s="79"/>
      <c r="DL781" s="79"/>
      <c r="DM781" s="79"/>
      <c r="DN781" s="79"/>
      <c r="DO781" s="79"/>
      <c r="DP781" s="79"/>
      <c r="DQ781" s="79"/>
      <c r="DR781" s="79"/>
      <c r="DS781" s="79"/>
      <c r="DT781" s="79"/>
      <c r="DU781" s="79"/>
      <c r="DV781" s="79"/>
      <c r="DW781" s="79"/>
      <c r="DX781" s="79"/>
      <c r="DY781" s="79"/>
      <c r="DZ781" s="79"/>
      <c r="EA781" s="79"/>
      <c r="EB781" s="79"/>
      <c r="EC781" s="79"/>
      <c r="ED781" s="79"/>
      <c r="EE781" s="79"/>
      <c r="EF781" s="79"/>
      <c r="EG781" s="79"/>
      <c r="EH781" s="79"/>
      <c r="EI781" s="79"/>
      <c r="EJ781" s="79"/>
      <c r="EK781" s="79"/>
      <c r="EL781" s="79"/>
      <c r="EM781" s="79"/>
      <c r="EN781" s="79"/>
      <c r="EO781" s="79"/>
      <c r="EP781" s="79"/>
      <c r="EQ781" s="79"/>
      <c r="ER781" s="79"/>
      <c r="ES781" s="79"/>
      <c r="ET781" s="79"/>
      <c r="EU781" s="79"/>
      <c r="EV781" s="79"/>
      <c r="EW781" s="79"/>
    </row>
    <row r="782" spans="1:153" s="79" customFormat="1" ht="25.5" x14ac:dyDescent="0.2">
      <c r="A782" s="61"/>
      <c r="B782" s="17"/>
      <c r="C782" s="59">
        <v>763</v>
      </c>
      <c r="D782" s="62" t="s">
        <v>116</v>
      </c>
      <c r="E782" s="62" t="s">
        <v>1856</v>
      </c>
      <c r="F782" s="62" t="s">
        <v>1857</v>
      </c>
      <c r="G782" s="63" t="s">
        <v>1858</v>
      </c>
      <c r="H782" s="64">
        <v>15</v>
      </c>
      <c r="I782" s="57" t="s">
        <v>69</v>
      </c>
      <c r="J782" s="87">
        <v>38825</v>
      </c>
      <c r="K782" s="17"/>
      <c r="L782" s="76"/>
      <c r="M782" s="76"/>
      <c r="N782" s="76"/>
      <c r="O782" s="76"/>
      <c r="P782" s="76"/>
      <c r="Q782" s="76"/>
      <c r="R782" s="76"/>
      <c r="S782" s="76"/>
      <c r="T782" s="76"/>
      <c r="U782" s="76"/>
      <c r="V782" s="76"/>
      <c r="W782" s="76"/>
      <c r="X782" s="76"/>
      <c r="Y782" s="76"/>
      <c r="Z782" s="76"/>
      <c r="AA782" s="76"/>
      <c r="AB782" s="76"/>
      <c r="AC782" s="76"/>
      <c r="AD782" s="76"/>
      <c r="AE782" s="76"/>
      <c r="AF782" s="76"/>
      <c r="AG782" s="76"/>
      <c r="AH782" s="76"/>
      <c r="AI782" s="76"/>
      <c r="AJ782" s="76"/>
      <c r="AK782" s="76"/>
      <c r="AL782" s="76"/>
      <c r="AM782" s="76"/>
      <c r="AN782" s="76"/>
      <c r="AO782" s="76"/>
      <c r="AP782" s="76"/>
      <c r="AQ782" s="76"/>
      <c r="AR782" s="76"/>
      <c r="AS782" s="76"/>
      <c r="AT782" s="76"/>
      <c r="AU782" s="76"/>
      <c r="AV782" s="76"/>
      <c r="AW782" s="76"/>
      <c r="AX782" s="76"/>
      <c r="AY782" s="76"/>
      <c r="AZ782" s="76"/>
      <c r="BA782" s="76"/>
      <c r="BB782" s="76"/>
      <c r="BC782" s="76"/>
      <c r="BD782" s="76"/>
      <c r="BE782" s="76"/>
      <c r="BF782" s="76"/>
      <c r="BG782" s="76"/>
      <c r="BH782" s="76"/>
      <c r="BI782" s="76"/>
      <c r="BJ782" s="76"/>
      <c r="BK782" s="76"/>
      <c r="BL782" s="76"/>
      <c r="BM782" s="76"/>
      <c r="BN782" s="76"/>
      <c r="BO782" s="76"/>
      <c r="BP782" s="76"/>
      <c r="BQ782" s="76"/>
      <c r="BR782" s="76"/>
      <c r="BS782" s="76"/>
      <c r="BT782" s="76"/>
      <c r="BU782" s="76"/>
      <c r="BV782" s="76"/>
      <c r="BW782" s="76"/>
      <c r="BX782" s="76"/>
      <c r="BY782" s="76"/>
      <c r="BZ782" s="76"/>
      <c r="CA782" s="76"/>
      <c r="CB782" s="76"/>
      <c r="CC782" s="76"/>
      <c r="CD782" s="76"/>
      <c r="CE782" s="76"/>
      <c r="CF782" s="76"/>
      <c r="CG782" s="76"/>
      <c r="CH782" s="76"/>
      <c r="CI782" s="76"/>
      <c r="CJ782" s="76"/>
      <c r="CK782" s="76"/>
      <c r="CL782" s="76"/>
      <c r="CM782" s="76"/>
      <c r="CN782" s="76"/>
      <c r="CO782" s="76"/>
      <c r="CP782" s="76"/>
      <c r="CQ782" s="76"/>
      <c r="CR782" s="76"/>
      <c r="CS782" s="76"/>
      <c r="CT782" s="76"/>
      <c r="CU782" s="76"/>
      <c r="CV782" s="76"/>
      <c r="CW782" s="76"/>
      <c r="CX782" s="76"/>
      <c r="CY782" s="76"/>
      <c r="CZ782" s="76"/>
      <c r="DA782" s="76"/>
      <c r="DB782" s="76"/>
      <c r="DC782" s="76"/>
      <c r="DD782" s="76"/>
      <c r="DE782" s="76"/>
      <c r="DF782" s="76"/>
      <c r="DG782" s="76"/>
      <c r="DH782" s="76"/>
      <c r="DI782" s="76"/>
      <c r="DJ782" s="76"/>
      <c r="DK782" s="76"/>
      <c r="DL782" s="76"/>
      <c r="DM782" s="76"/>
      <c r="DN782" s="76"/>
      <c r="DO782" s="76"/>
      <c r="DP782" s="76"/>
      <c r="DQ782" s="76"/>
      <c r="DR782" s="76"/>
      <c r="DS782" s="76"/>
      <c r="DT782" s="76"/>
      <c r="DU782" s="76"/>
      <c r="DV782" s="76"/>
      <c r="DW782" s="76"/>
      <c r="DX782" s="76"/>
      <c r="DY782" s="76"/>
      <c r="DZ782" s="76"/>
      <c r="EA782" s="76"/>
      <c r="EB782" s="76"/>
      <c r="EC782" s="76"/>
      <c r="ED782" s="76"/>
      <c r="EE782" s="76"/>
      <c r="EF782" s="76"/>
      <c r="EG782" s="76"/>
      <c r="EH782" s="76"/>
      <c r="EI782" s="76"/>
      <c r="EJ782" s="76"/>
      <c r="EK782" s="76"/>
      <c r="EL782" s="76"/>
      <c r="EM782" s="76"/>
      <c r="EN782" s="76"/>
      <c r="EO782" s="76"/>
      <c r="EP782" s="76"/>
      <c r="EQ782" s="76"/>
      <c r="ER782" s="76"/>
      <c r="ES782" s="76"/>
      <c r="ET782" s="76"/>
      <c r="EU782" s="76"/>
      <c r="EV782" s="76"/>
      <c r="EW782" s="76"/>
    </row>
    <row r="783" spans="1:153" s="14" customFormat="1" ht="25.5" x14ac:dyDescent="0.2">
      <c r="A783" s="61" t="s">
        <v>1</v>
      </c>
      <c r="B783" s="17"/>
      <c r="C783" s="59">
        <v>764</v>
      </c>
      <c r="D783" s="62" t="s">
        <v>48</v>
      </c>
      <c r="E783" s="62" t="s">
        <v>1859</v>
      </c>
      <c r="F783" s="62" t="s">
        <v>1860</v>
      </c>
      <c r="G783" s="63">
        <v>1990</v>
      </c>
      <c r="H783" s="64">
        <v>0</v>
      </c>
      <c r="I783" s="57" t="s">
        <v>493</v>
      </c>
      <c r="J783" s="65">
        <v>40079</v>
      </c>
      <c r="K783" s="17"/>
    </row>
    <row r="784" spans="1:153" s="79" customFormat="1" ht="25.5" x14ac:dyDescent="0.2">
      <c r="A784" s="61"/>
      <c r="B784" s="17"/>
      <c r="C784" s="59">
        <v>765</v>
      </c>
      <c r="D784" s="84" t="s">
        <v>48</v>
      </c>
      <c r="E784" s="62" t="s">
        <v>233</v>
      </c>
      <c r="F784" s="62" t="s">
        <v>1862</v>
      </c>
      <c r="G784" s="63">
        <v>1890</v>
      </c>
      <c r="H784" s="64">
        <v>0</v>
      </c>
      <c r="I784" s="57" t="s">
        <v>377</v>
      </c>
      <c r="J784" s="65">
        <v>42979</v>
      </c>
      <c r="K784" s="17"/>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c r="CE784" s="14"/>
      <c r="CF784" s="14"/>
      <c r="CG784" s="14"/>
      <c r="CH784" s="14"/>
      <c r="CI784" s="14"/>
      <c r="CJ784" s="14"/>
      <c r="CK784" s="14"/>
      <c r="CL784" s="14"/>
      <c r="CM784" s="14"/>
      <c r="CN784" s="14"/>
      <c r="CO784" s="14"/>
      <c r="CP784" s="14"/>
      <c r="CQ784" s="14"/>
      <c r="CR784" s="14"/>
      <c r="CS784" s="14"/>
      <c r="CT784" s="14"/>
      <c r="CU784" s="14"/>
      <c r="CV784" s="14"/>
      <c r="CW784" s="14"/>
      <c r="CX784" s="14"/>
      <c r="CY784" s="14"/>
      <c r="CZ784" s="14"/>
      <c r="DA784" s="14"/>
      <c r="DB784" s="14"/>
      <c r="DC784" s="14"/>
      <c r="DD784" s="14"/>
      <c r="DE784" s="14"/>
      <c r="DF784" s="14"/>
      <c r="DG784" s="14"/>
      <c r="DH784" s="14"/>
      <c r="DI784" s="14"/>
      <c r="DJ784" s="14"/>
      <c r="DK784" s="14"/>
      <c r="DL784" s="14"/>
      <c r="DM784" s="14"/>
      <c r="DN784" s="14"/>
      <c r="DO784" s="14"/>
      <c r="DP784" s="14"/>
      <c r="DQ784" s="14"/>
      <c r="DR784" s="14"/>
      <c r="DS784" s="14"/>
      <c r="DT784" s="14"/>
      <c r="DU784" s="14"/>
      <c r="DV784" s="14"/>
      <c r="DW784" s="14"/>
      <c r="DX784" s="14"/>
      <c r="DY784" s="14"/>
      <c r="DZ784" s="14"/>
      <c r="EA784" s="14"/>
      <c r="EB784" s="14"/>
      <c r="EC784" s="14"/>
      <c r="ED784" s="14"/>
      <c r="EE784" s="14"/>
      <c r="EF784" s="14"/>
      <c r="EG784" s="14"/>
      <c r="EH784" s="14"/>
      <c r="EI784" s="14"/>
      <c r="EJ784" s="14"/>
      <c r="EK784" s="14"/>
      <c r="EL784" s="14"/>
      <c r="EM784" s="14"/>
      <c r="EN784" s="14"/>
      <c r="EO784" s="14"/>
      <c r="EP784" s="14"/>
      <c r="EQ784" s="14"/>
      <c r="ER784" s="14"/>
      <c r="ES784" s="14"/>
      <c r="ET784" s="14"/>
      <c r="EU784" s="14"/>
      <c r="EV784" s="14"/>
      <c r="EW784" s="14"/>
    </row>
    <row r="785" spans="1:153" s="79" customFormat="1" ht="12.75" x14ac:dyDescent="0.2">
      <c r="A785" s="61" t="s">
        <v>1</v>
      </c>
      <c r="B785" s="17"/>
      <c r="C785" s="59">
        <v>766</v>
      </c>
      <c r="D785" s="62" t="s">
        <v>48</v>
      </c>
      <c r="E785" s="62" t="s">
        <v>233</v>
      </c>
      <c r="F785" s="62" t="s">
        <v>1863</v>
      </c>
      <c r="G785" s="63">
        <v>1933</v>
      </c>
      <c r="H785" s="64">
        <v>5</v>
      </c>
      <c r="I785" s="57" t="s">
        <v>36</v>
      </c>
      <c r="J785" s="65">
        <v>39767</v>
      </c>
      <c r="K785" s="17"/>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14"/>
      <c r="CA785" s="14"/>
      <c r="CB785" s="14"/>
      <c r="CC785" s="14"/>
      <c r="CD785" s="14"/>
      <c r="CE785" s="14"/>
      <c r="CF785" s="14"/>
      <c r="CG785" s="14"/>
      <c r="CH785" s="14"/>
      <c r="CI785" s="14"/>
      <c r="CJ785" s="14"/>
      <c r="CK785" s="14"/>
      <c r="CL785" s="14"/>
      <c r="CM785" s="14"/>
      <c r="CN785" s="14"/>
      <c r="CO785" s="14"/>
      <c r="CP785" s="14"/>
      <c r="CQ785" s="14"/>
      <c r="CR785" s="14"/>
      <c r="CS785" s="14"/>
      <c r="CT785" s="14"/>
      <c r="CU785" s="14"/>
      <c r="CV785" s="14"/>
      <c r="CW785" s="14"/>
      <c r="CX785" s="14"/>
      <c r="CY785" s="14"/>
      <c r="CZ785" s="14"/>
      <c r="DA785" s="14"/>
      <c r="DB785" s="14"/>
      <c r="DC785" s="14"/>
      <c r="DD785" s="14"/>
      <c r="DE785" s="14"/>
      <c r="DF785" s="14"/>
      <c r="DG785" s="14"/>
      <c r="DH785" s="14"/>
      <c r="DI785" s="14"/>
      <c r="DJ785" s="14"/>
      <c r="DK785" s="14"/>
      <c r="DL785" s="14"/>
      <c r="DM785" s="14"/>
      <c r="DN785" s="14"/>
      <c r="DO785" s="14"/>
      <c r="DP785" s="14"/>
      <c r="DQ785" s="14"/>
      <c r="DR785" s="14"/>
      <c r="DS785" s="14"/>
      <c r="DT785" s="14"/>
      <c r="DU785" s="14"/>
      <c r="DV785" s="14"/>
      <c r="DW785" s="14"/>
      <c r="DX785" s="14"/>
      <c r="DY785" s="14"/>
      <c r="DZ785" s="14"/>
      <c r="EA785" s="14"/>
      <c r="EB785" s="14"/>
      <c r="EC785" s="14"/>
      <c r="ED785" s="14"/>
      <c r="EE785" s="14"/>
      <c r="EF785" s="14"/>
      <c r="EG785" s="14"/>
      <c r="EH785" s="14"/>
      <c r="EI785" s="14"/>
      <c r="EJ785" s="14"/>
      <c r="EK785" s="14"/>
      <c r="EL785" s="14"/>
      <c r="EM785" s="14"/>
      <c r="EN785" s="14"/>
      <c r="EO785" s="14"/>
      <c r="EP785" s="14"/>
      <c r="EQ785" s="14"/>
      <c r="ER785" s="14"/>
      <c r="ES785" s="14"/>
      <c r="ET785" s="14"/>
      <c r="EU785" s="14"/>
      <c r="EV785" s="14"/>
      <c r="EW785" s="14"/>
    </row>
    <row r="786" spans="1:153" s="79" customFormat="1" ht="25.5" x14ac:dyDescent="0.2">
      <c r="A786" s="107" t="s">
        <v>52</v>
      </c>
      <c r="B786" s="17"/>
      <c r="C786" s="59">
        <v>767</v>
      </c>
      <c r="D786" s="62" t="s">
        <v>0</v>
      </c>
      <c r="E786" s="62" t="s">
        <v>1864</v>
      </c>
      <c r="F786" s="62" t="s">
        <v>1865</v>
      </c>
      <c r="G786" s="63" t="s">
        <v>1866</v>
      </c>
      <c r="H786" s="64">
        <v>43</v>
      </c>
      <c r="I786" s="57" t="s">
        <v>1867</v>
      </c>
      <c r="J786" s="65">
        <v>39333</v>
      </c>
      <c r="K786" s="17"/>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14"/>
      <c r="CA786" s="14"/>
      <c r="CB786" s="14"/>
      <c r="CC786" s="14"/>
      <c r="CD786" s="14"/>
      <c r="CE786" s="14"/>
      <c r="CF786" s="14"/>
      <c r="CG786" s="14"/>
      <c r="CH786" s="14"/>
      <c r="CI786" s="14"/>
      <c r="CJ786" s="14"/>
      <c r="CK786" s="14"/>
      <c r="CL786" s="14"/>
      <c r="CM786" s="14"/>
      <c r="CN786" s="14"/>
      <c r="CO786" s="14"/>
      <c r="CP786" s="14"/>
      <c r="CQ786" s="14"/>
      <c r="CR786" s="14"/>
      <c r="CS786" s="14"/>
      <c r="CT786" s="14"/>
      <c r="CU786" s="14"/>
      <c r="CV786" s="14"/>
      <c r="CW786" s="14"/>
      <c r="CX786" s="14"/>
      <c r="CY786" s="14"/>
      <c r="CZ786" s="14"/>
      <c r="DA786" s="14"/>
      <c r="DB786" s="14"/>
      <c r="DC786" s="14"/>
      <c r="DD786" s="14"/>
      <c r="DE786" s="14"/>
      <c r="DF786" s="14"/>
      <c r="DG786" s="14"/>
      <c r="DH786" s="14"/>
      <c r="DI786" s="14"/>
      <c r="DJ786" s="14"/>
      <c r="DK786" s="14"/>
      <c r="DL786" s="14"/>
      <c r="DM786" s="14"/>
      <c r="DN786" s="14"/>
      <c r="DO786" s="14"/>
      <c r="DP786" s="14"/>
      <c r="DQ786" s="14"/>
      <c r="DR786" s="14"/>
      <c r="DS786" s="14"/>
      <c r="DT786" s="14"/>
      <c r="DU786" s="14"/>
      <c r="DV786" s="14"/>
      <c r="DW786" s="14"/>
      <c r="DX786" s="14"/>
      <c r="DY786" s="14"/>
      <c r="DZ786" s="14"/>
      <c r="EA786" s="14"/>
      <c r="EB786" s="14"/>
      <c r="EC786" s="14"/>
      <c r="ED786" s="14"/>
      <c r="EE786" s="14"/>
      <c r="EF786" s="14"/>
      <c r="EG786" s="14"/>
      <c r="EH786" s="14"/>
      <c r="EI786" s="14"/>
      <c r="EJ786" s="14"/>
      <c r="EK786" s="14"/>
      <c r="EL786" s="14"/>
      <c r="EM786" s="14"/>
      <c r="EN786" s="14"/>
      <c r="EO786" s="14"/>
      <c r="EP786" s="14"/>
      <c r="EQ786" s="14"/>
      <c r="ER786" s="14"/>
      <c r="ES786" s="14"/>
      <c r="ET786" s="14"/>
      <c r="EU786" s="14"/>
      <c r="EV786" s="14"/>
      <c r="EW786" s="14"/>
    </row>
    <row r="787" spans="1:153" s="14" customFormat="1" ht="25.5" x14ac:dyDescent="0.2">
      <c r="A787" s="57" t="s">
        <v>52</v>
      </c>
      <c r="B787" s="17"/>
      <c r="C787" s="59">
        <v>768</v>
      </c>
      <c r="D787" s="62" t="s">
        <v>0</v>
      </c>
      <c r="E787" s="62" t="s">
        <v>1868</v>
      </c>
      <c r="F787" s="62" t="s">
        <v>1869</v>
      </c>
      <c r="G787" s="63">
        <v>1898</v>
      </c>
      <c r="H787" s="64">
        <v>15</v>
      </c>
      <c r="I787" s="57" t="s">
        <v>1870</v>
      </c>
      <c r="J787" s="65">
        <v>39290</v>
      </c>
      <c r="K787" s="17"/>
    </row>
    <row r="788" spans="1:153" s="14" customFormat="1" ht="63.75" x14ac:dyDescent="0.2">
      <c r="A788" s="61" t="s">
        <v>445</v>
      </c>
      <c r="B788" s="17"/>
      <c r="C788" s="59">
        <v>769</v>
      </c>
      <c r="D788" s="62" t="s">
        <v>48</v>
      </c>
      <c r="E788" s="85" t="s">
        <v>1871</v>
      </c>
      <c r="F788" s="85" t="s">
        <v>1872</v>
      </c>
      <c r="G788" s="63">
        <v>1876</v>
      </c>
      <c r="H788" s="64">
        <v>0</v>
      </c>
      <c r="I788" s="57" t="s">
        <v>52</v>
      </c>
      <c r="J788" s="65">
        <v>36526</v>
      </c>
      <c r="K788" s="17"/>
    </row>
    <row r="789" spans="1:153" s="117" customFormat="1" ht="63.75" x14ac:dyDescent="0.2">
      <c r="A789" s="61"/>
      <c r="B789" s="17"/>
      <c r="C789" s="59">
        <v>770</v>
      </c>
      <c r="D789" s="62" t="s">
        <v>85</v>
      </c>
      <c r="E789" s="62" t="s">
        <v>1871</v>
      </c>
      <c r="F789" s="62" t="s">
        <v>1873</v>
      </c>
      <c r="G789" s="63">
        <v>1877</v>
      </c>
      <c r="H789" s="64">
        <v>30</v>
      </c>
      <c r="I789" s="57" t="s">
        <v>1874</v>
      </c>
      <c r="J789" s="65">
        <v>41667</v>
      </c>
      <c r="K789" s="17"/>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14"/>
      <c r="CA789" s="14"/>
      <c r="CB789" s="14"/>
      <c r="CC789" s="14"/>
      <c r="CD789" s="14"/>
      <c r="CE789" s="14"/>
      <c r="CF789" s="14"/>
      <c r="CG789" s="14"/>
      <c r="CH789" s="14"/>
      <c r="CI789" s="14"/>
      <c r="CJ789" s="14"/>
      <c r="CK789" s="14"/>
      <c r="CL789" s="14"/>
      <c r="CM789" s="14"/>
      <c r="CN789" s="14"/>
      <c r="CO789" s="14"/>
      <c r="CP789" s="14"/>
      <c r="CQ789" s="14"/>
      <c r="CR789" s="14"/>
      <c r="CS789" s="14"/>
      <c r="CT789" s="14"/>
      <c r="CU789" s="14"/>
      <c r="CV789" s="14"/>
      <c r="CW789" s="14"/>
      <c r="CX789" s="14"/>
      <c r="CY789" s="14"/>
      <c r="CZ789" s="14"/>
      <c r="DA789" s="14"/>
      <c r="DB789" s="14"/>
      <c r="DC789" s="14"/>
      <c r="DD789" s="14"/>
      <c r="DE789" s="14"/>
      <c r="DF789" s="14"/>
      <c r="DG789" s="14"/>
      <c r="DH789" s="14"/>
      <c r="DI789" s="14"/>
      <c r="DJ789" s="14"/>
      <c r="DK789" s="14"/>
      <c r="DL789" s="14"/>
      <c r="DM789" s="14"/>
      <c r="DN789" s="14"/>
      <c r="DO789" s="14"/>
      <c r="DP789" s="14"/>
      <c r="DQ789" s="14"/>
      <c r="DR789" s="14"/>
      <c r="DS789" s="14"/>
      <c r="DT789" s="14"/>
      <c r="DU789" s="14"/>
      <c r="DV789" s="14"/>
      <c r="DW789" s="14"/>
      <c r="DX789" s="14"/>
      <c r="DY789" s="14"/>
      <c r="DZ789" s="14"/>
      <c r="EA789" s="14"/>
      <c r="EB789" s="14"/>
      <c r="EC789" s="14"/>
      <c r="ED789" s="14"/>
      <c r="EE789" s="14"/>
      <c r="EF789" s="14"/>
      <c r="EG789" s="14"/>
      <c r="EH789" s="14"/>
      <c r="EI789" s="14"/>
      <c r="EJ789" s="14"/>
      <c r="EK789" s="14"/>
      <c r="EL789" s="14"/>
      <c r="EM789" s="14"/>
      <c r="EN789" s="14"/>
      <c r="EO789" s="14"/>
      <c r="EP789" s="14"/>
      <c r="EQ789" s="14"/>
      <c r="ER789" s="14"/>
      <c r="ES789" s="14"/>
      <c r="ET789" s="14"/>
      <c r="EU789" s="14"/>
      <c r="EV789" s="14"/>
      <c r="EW789" s="14"/>
    </row>
    <row r="790" spans="1:153" s="117" customFormat="1" ht="63.75" x14ac:dyDescent="0.2">
      <c r="A790" s="61" t="s">
        <v>445</v>
      </c>
      <c r="B790" s="17"/>
      <c r="C790" s="59">
        <v>771</v>
      </c>
      <c r="D790" s="62" t="s">
        <v>85</v>
      </c>
      <c r="E790" s="62" t="s">
        <v>1875</v>
      </c>
      <c r="F790" s="119" t="s">
        <v>1876</v>
      </c>
      <c r="G790" s="63">
        <v>1878</v>
      </c>
      <c r="H790" s="64">
        <v>10</v>
      </c>
      <c r="I790" s="57" t="s">
        <v>1877</v>
      </c>
      <c r="J790" s="65">
        <v>41613</v>
      </c>
      <c r="K790" s="17"/>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14"/>
      <c r="CA790" s="14"/>
      <c r="CB790" s="14"/>
      <c r="CC790" s="14"/>
      <c r="CD790" s="14"/>
      <c r="CE790" s="14"/>
      <c r="CF790" s="14"/>
      <c r="CG790" s="14"/>
      <c r="CH790" s="14"/>
      <c r="CI790" s="14"/>
      <c r="CJ790" s="14"/>
      <c r="CK790" s="14"/>
      <c r="CL790" s="14"/>
      <c r="CM790" s="14"/>
      <c r="CN790" s="14"/>
      <c r="CO790" s="14"/>
      <c r="CP790" s="14"/>
      <c r="CQ790" s="14"/>
      <c r="CR790" s="14"/>
      <c r="CS790" s="14"/>
      <c r="CT790" s="14"/>
      <c r="CU790" s="14"/>
      <c r="CV790" s="14"/>
      <c r="CW790" s="14"/>
      <c r="CX790" s="14"/>
      <c r="CY790" s="14"/>
      <c r="CZ790" s="14"/>
      <c r="DA790" s="14"/>
      <c r="DB790" s="14"/>
      <c r="DC790" s="14"/>
      <c r="DD790" s="14"/>
      <c r="DE790" s="14"/>
      <c r="DF790" s="14"/>
      <c r="DG790" s="14"/>
      <c r="DH790" s="14"/>
      <c r="DI790" s="14"/>
      <c r="DJ790" s="14"/>
      <c r="DK790" s="14"/>
      <c r="DL790" s="14"/>
      <c r="DM790" s="14"/>
      <c r="DN790" s="14"/>
      <c r="DO790" s="14"/>
      <c r="DP790" s="14"/>
      <c r="DQ790" s="14"/>
      <c r="DR790" s="14"/>
      <c r="DS790" s="14"/>
      <c r="DT790" s="14"/>
      <c r="DU790" s="14"/>
      <c r="DV790" s="14"/>
      <c r="DW790" s="14"/>
      <c r="DX790" s="14"/>
      <c r="DY790" s="14"/>
      <c r="DZ790" s="14"/>
      <c r="EA790" s="14"/>
      <c r="EB790" s="14"/>
      <c r="EC790" s="14"/>
      <c r="ED790" s="14"/>
      <c r="EE790" s="14"/>
      <c r="EF790" s="14"/>
      <c r="EG790" s="14"/>
      <c r="EH790" s="14"/>
      <c r="EI790" s="14"/>
      <c r="EJ790" s="14"/>
      <c r="EK790" s="14"/>
      <c r="EL790" s="14"/>
      <c r="EM790" s="14"/>
      <c r="EN790" s="14"/>
      <c r="EO790" s="14"/>
      <c r="EP790" s="14"/>
      <c r="EQ790" s="14"/>
      <c r="ER790" s="14"/>
      <c r="ES790" s="14"/>
      <c r="ET790" s="14"/>
      <c r="EU790" s="14"/>
      <c r="EV790" s="14"/>
      <c r="EW790" s="14"/>
    </row>
    <row r="791" spans="1:153" s="14" customFormat="1" ht="63.75" x14ac:dyDescent="0.2">
      <c r="A791" s="61" t="s">
        <v>445</v>
      </c>
      <c r="B791" s="17"/>
      <c r="C791" s="59">
        <v>772</v>
      </c>
      <c r="D791" s="62" t="s">
        <v>85</v>
      </c>
      <c r="E791" s="62" t="s">
        <v>1875</v>
      </c>
      <c r="F791" s="119" t="s">
        <v>1876</v>
      </c>
      <c r="G791" s="63">
        <v>1880</v>
      </c>
      <c r="H791" s="64">
        <v>0</v>
      </c>
      <c r="I791" s="57" t="s">
        <v>151</v>
      </c>
      <c r="J791" s="65">
        <v>39727</v>
      </c>
      <c r="K791" s="17"/>
    </row>
    <row r="792" spans="1:153" s="14" customFormat="1" ht="38.25" x14ac:dyDescent="0.2">
      <c r="A792" s="61" t="s">
        <v>445</v>
      </c>
      <c r="B792" s="17"/>
      <c r="C792" s="59">
        <v>773</v>
      </c>
      <c r="D792" s="62" t="s">
        <v>85</v>
      </c>
      <c r="E792" s="62" t="s">
        <v>1878</v>
      </c>
      <c r="F792" s="119" t="s">
        <v>1876</v>
      </c>
      <c r="G792" s="63">
        <v>1880</v>
      </c>
      <c r="H792" s="64">
        <v>30</v>
      </c>
      <c r="I792" s="57" t="s">
        <v>1879</v>
      </c>
      <c r="J792" s="65">
        <v>42200</v>
      </c>
      <c r="K792" s="17"/>
    </row>
    <row r="793" spans="1:153" s="76" customFormat="1" ht="38.25" x14ac:dyDescent="0.2">
      <c r="A793" s="61" t="s">
        <v>1</v>
      </c>
      <c r="B793" s="94"/>
      <c r="C793" s="59">
        <v>774</v>
      </c>
      <c r="D793" s="84" t="s">
        <v>0</v>
      </c>
      <c r="E793" s="62" t="s">
        <v>1880</v>
      </c>
      <c r="F793" s="62" t="s">
        <v>1881</v>
      </c>
      <c r="G793" s="63">
        <v>1889</v>
      </c>
      <c r="H793" s="64">
        <v>75</v>
      </c>
      <c r="I793" s="57" t="s">
        <v>1882</v>
      </c>
      <c r="J793" s="65">
        <v>43147</v>
      </c>
      <c r="K793" s="17"/>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c r="BV793" s="14"/>
      <c r="BW793" s="14"/>
      <c r="BX793" s="14"/>
      <c r="BY793" s="14"/>
      <c r="BZ793" s="14"/>
      <c r="CA793" s="14"/>
      <c r="CB793" s="14"/>
      <c r="CC793" s="14"/>
      <c r="CD793" s="14"/>
      <c r="CE793" s="14"/>
      <c r="CF793" s="14"/>
      <c r="CG793" s="14"/>
      <c r="CH793" s="14"/>
      <c r="CI793" s="14"/>
      <c r="CJ793" s="14"/>
      <c r="CK793" s="14"/>
      <c r="CL793" s="14"/>
      <c r="CM793" s="14"/>
      <c r="CN793" s="14"/>
      <c r="CO793" s="14"/>
      <c r="CP793" s="14"/>
      <c r="CQ793" s="14"/>
      <c r="CR793" s="14"/>
      <c r="CS793" s="14"/>
      <c r="CT793" s="14"/>
      <c r="CU793" s="14"/>
      <c r="CV793" s="14"/>
      <c r="CW793" s="14"/>
      <c r="CX793" s="14"/>
      <c r="CY793" s="14"/>
      <c r="CZ793" s="14"/>
      <c r="DA793" s="14"/>
      <c r="DB793" s="14"/>
      <c r="DC793" s="14"/>
      <c r="DD793" s="14"/>
      <c r="DE793" s="14"/>
      <c r="DF793" s="14"/>
      <c r="DG793" s="14"/>
      <c r="DH793" s="14"/>
      <c r="DI793" s="14"/>
      <c r="DJ793" s="14"/>
      <c r="DK793" s="14"/>
      <c r="DL793" s="14"/>
      <c r="DM793" s="14"/>
      <c r="DN793" s="14"/>
      <c r="DO793" s="14"/>
      <c r="DP793" s="14"/>
      <c r="DQ793" s="14"/>
      <c r="DR793" s="14"/>
      <c r="DS793" s="14"/>
      <c r="DT793" s="14"/>
      <c r="DU793" s="14"/>
      <c r="DV793" s="14"/>
      <c r="DW793" s="14"/>
      <c r="DX793" s="14"/>
      <c r="DY793" s="14"/>
      <c r="DZ793" s="14"/>
      <c r="EA793" s="14"/>
      <c r="EB793" s="14"/>
      <c r="EC793" s="14"/>
      <c r="ED793" s="14"/>
      <c r="EE793" s="14"/>
      <c r="EF793" s="14"/>
      <c r="EG793" s="14"/>
      <c r="EH793" s="14"/>
      <c r="EI793" s="14"/>
      <c r="EJ793" s="14"/>
      <c r="EK793" s="14"/>
      <c r="EL793" s="14"/>
      <c r="EM793" s="14"/>
      <c r="EN793" s="14"/>
      <c r="EO793" s="14"/>
      <c r="EP793" s="14"/>
      <c r="EQ793" s="14"/>
      <c r="ER793" s="14"/>
      <c r="ES793" s="14"/>
      <c r="ET793" s="14"/>
      <c r="EU793" s="14"/>
      <c r="EV793" s="14"/>
      <c r="EW793" s="14"/>
    </row>
    <row r="794" spans="1:153" s="14" customFormat="1" ht="25.5" x14ac:dyDescent="0.2">
      <c r="A794" s="61"/>
      <c r="B794" s="17"/>
      <c r="C794" s="59">
        <v>775</v>
      </c>
      <c r="D794" s="62" t="s">
        <v>78</v>
      </c>
      <c r="E794" s="62" t="s">
        <v>1883</v>
      </c>
      <c r="F794" s="62" t="s">
        <v>1884</v>
      </c>
      <c r="G794" s="63">
        <v>1986</v>
      </c>
      <c r="H794" s="64">
        <v>20</v>
      </c>
      <c r="I794" s="57" t="s">
        <v>156</v>
      </c>
      <c r="J794" s="65">
        <v>39382</v>
      </c>
      <c r="K794" s="17"/>
    </row>
    <row r="795" spans="1:153" s="104" customFormat="1" ht="25.5" x14ac:dyDescent="0.2">
      <c r="A795" s="61"/>
      <c r="B795" s="17"/>
      <c r="C795" s="59">
        <v>776</v>
      </c>
      <c r="D795" s="62" t="s">
        <v>78</v>
      </c>
      <c r="E795" s="62" t="s">
        <v>99</v>
      </c>
      <c r="F795" s="62" t="s">
        <v>1885</v>
      </c>
      <c r="G795" s="63">
        <v>1989</v>
      </c>
      <c r="H795" s="64">
        <v>20</v>
      </c>
      <c r="I795" s="57" t="s">
        <v>156</v>
      </c>
      <c r="J795" s="65">
        <v>39382</v>
      </c>
      <c r="K795" s="17"/>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c r="BV795" s="14"/>
      <c r="BW795" s="14"/>
      <c r="BX795" s="14"/>
      <c r="BY795" s="14"/>
      <c r="BZ795" s="14"/>
      <c r="CA795" s="14"/>
      <c r="CB795" s="14"/>
      <c r="CC795" s="14"/>
      <c r="CD795" s="14"/>
      <c r="CE795" s="14"/>
      <c r="CF795" s="14"/>
      <c r="CG795" s="14"/>
      <c r="CH795" s="14"/>
      <c r="CI795" s="14"/>
      <c r="CJ795" s="14"/>
      <c r="CK795" s="14"/>
      <c r="CL795" s="14"/>
      <c r="CM795" s="14"/>
      <c r="CN795" s="14"/>
      <c r="CO795" s="14"/>
      <c r="CP795" s="14"/>
      <c r="CQ795" s="14"/>
      <c r="CR795" s="14"/>
      <c r="CS795" s="14"/>
      <c r="CT795" s="14"/>
      <c r="CU795" s="14"/>
      <c r="CV795" s="14"/>
      <c r="CW795" s="14"/>
      <c r="CX795" s="14"/>
      <c r="CY795" s="14"/>
      <c r="CZ795" s="14"/>
      <c r="DA795" s="14"/>
      <c r="DB795" s="14"/>
      <c r="DC795" s="14"/>
      <c r="DD795" s="14"/>
      <c r="DE795" s="14"/>
      <c r="DF795" s="14"/>
      <c r="DG795" s="14"/>
      <c r="DH795" s="14"/>
      <c r="DI795" s="14"/>
      <c r="DJ795" s="14"/>
      <c r="DK795" s="14"/>
      <c r="DL795" s="14"/>
      <c r="DM795" s="14"/>
      <c r="DN795" s="14"/>
      <c r="DO795" s="14"/>
      <c r="DP795" s="14"/>
      <c r="DQ795" s="14"/>
      <c r="DR795" s="14"/>
      <c r="DS795" s="14"/>
      <c r="DT795" s="14"/>
      <c r="DU795" s="14"/>
      <c r="DV795" s="14"/>
      <c r="DW795" s="14"/>
      <c r="DX795" s="14"/>
      <c r="DY795" s="14"/>
      <c r="DZ795" s="14"/>
      <c r="EA795" s="14"/>
      <c r="EB795" s="14"/>
      <c r="EC795" s="14"/>
      <c r="ED795" s="14"/>
      <c r="EE795" s="14"/>
      <c r="EF795" s="14"/>
      <c r="EG795" s="14"/>
      <c r="EH795" s="14"/>
      <c r="EI795" s="14"/>
      <c r="EJ795" s="14"/>
      <c r="EK795" s="14"/>
      <c r="EL795" s="14"/>
      <c r="EM795" s="14"/>
      <c r="EN795" s="14"/>
      <c r="EO795" s="14"/>
      <c r="EP795" s="14"/>
      <c r="EQ795" s="14"/>
      <c r="ER795" s="14"/>
      <c r="ES795" s="14"/>
      <c r="ET795" s="14"/>
      <c r="EU795" s="14"/>
      <c r="EV795" s="14"/>
      <c r="EW795" s="14"/>
    </row>
    <row r="796" spans="1:153" s="14" customFormat="1" ht="25.5" x14ac:dyDescent="0.2">
      <c r="A796" s="61"/>
      <c r="B796" s="17"/>
      <c r="C796" s="59">
        <v>777</v>
      </c>
      <c r="D796" s="62" t="s">
        <v>158</v>
      </c>
      <c r="E796" s="62" t="s">
        <v>1886</v>
      </c>
      <c r="F796" s="62" t="s">
        <v>1887</v>
      </c>
      <c r="G796" s="57">
        <v>1907</v>
      </c>
      <c r="H796" s="63">
        <v>0</v>
      </c>
      <c r="I796" s="57" t="s">
        <v>141</v>
      </c>
      <c r="J796" s="65">
        <v>41121</v>
      </c>
      <c r="K796" s="17"/>
    </row>
    <row r="797" spans="1:153" s="14" customFormat="1" ht="25.5" x14ac:dyDescent="0.2">
      <c r="A797" s="61"/>
      <c r="B797" s="17"/>
      <c r="C797" s="59">
        <v>778</v>
      </c>
      <c r="D797" s="62" t="s">
        <v>362</v>
      </c>
      <c r="E797" s="62" t="s">
        <v>1888</v>
      </c>
      <c r="F797" s="62" t="s">
        <v>1889</v>
      </c>
      <c r="G797" s="63">
        <v>1956</v>
      </c>
      <c r="H797" s="64">
        <v>0</v>
      </c>
      <c r="I797" s="57" t="s">
        <v>365</v>
      </c>
      <c r="J797" s="65">
        <v>41929</v>
      </c>
      <c r="K797" s="17"/>
    </row>
    <row r="798" spans="1:153" s="14" customFormat="1" ht="25.5" x14ac:dyDescent="0.2">
      <c r="A798" s="61" t="s">
        <v>1</v>
      </c>
      <c r="B798" s="17"/>
      <c r="C798" s="59">
        <v>779</v>
      </c>
      <c r="D798" s="62" t="s">
        <v>48</v>
      </c>
      <c r="E798" s="62" t="s">
        <v>1890</v>
      </c>
      <c r="F798" s="62" t="s">
        <v>1891</v>
      </c>
      <c r="G798" s="63" t="s">
        <v>1892</v>
      </c>
      <c r="H798" s="64">
        <v>5</v>
      </c>
      <c r="I798" s="57" t="s">
        <v>156</v>
      </c>
      <c r="J798" s="65">
        <v>40319</v>
      </c>
      <c r="K798" s="17"/>
    </row>
    <row r="799" spans="1:153" s="14" customFormat="1" ht="38.25" x14ac:dyDescent="0.2">
      <c r="A799" s="61"/>
      <c r="B799" s="17"/>
      <c r="C799" s="59">
        <v>780</v>
      </c>
      <c r="D799" s="62" t="s">
        <v>158</v>
      </c>
      <c r="E799" s="62" t="s">
        <v>1893</v>
      </c>
      <c r="F799" s="62" t="s">
        <v>1894</v>
      </c>
      <c r="G799" s="63">
        <v>1968</v>
      </c>
      <c r="H799" s="64">
        <v>3</v>
      </c>
      <c r="I799" s="57" t="s">
        <v>69</v>
      </c>
      <c r="J799" s="65">
        <v>38825</v>
      </c>
      <c r="K799" s="17"/>
    </row>
    <row r="800" spans="1:153" s="14" customFormat="1" ht="38.25" x14ac:dyDescent="0.2">
      <c r="A800" s="61" t="s">
        <v>1</v>
      </c>
      <c r="B800" s="17"/>
      <c r="C800" s="59">
        <v>781</v>
      </c>
      <c r="D800" s="62" t="s">
        <v>85</v>
      </c>
      <c r="E800" s="62" t="s">
        <v>1895</v>
      </c>
      <c r="F800" s="62" t="s">
        <v>1896</v>
      </c>
      <c r="G800" s="63">
        <v>1928</v>
      </c>
      <c r="H800" s="64">
        <v>0</v>
      </c>
      <c r="I800" s="57" t="s">
        <v>1461</v>
      </c>
      <c r="J800" s="65">
        <v>39531</v>
      </c>
      <c r="K800" s="17"/>
    </row>
    <row r="801" spans="1:153" s="104" customFormat="1" ht="38.25" x14ac:dyDescent="0.2">
      <c r="A801" s="61" t="s">
        <v>297</v>
      </c>
      <c r="B801" s="17"/>
      <c r="C801" s="59">
        <v>782</v>
      </c>
      <c r="D801" s="62" t="s">
        <v>85</v>
      </c>
      <c r="E801" s="62" t="s">
        <v>1895</v>
      </c>
      <c r="F801" s="62" t="s">
        <v>1897</v>
      </c>
      <c r="G801" s="63">
        <v>1951</v>
      </c>
      <c r="H801" s="64">
        <v>10</v>
      </c>
      <c r="I801" s="57" t="s">
        <v>181</v>
      </c>
      <c r="J801" s="65">
        <v>39575</v>
      </c>
      <c r="K801" s="17"/>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c r="BZ801" s="14"/>
      <c r="CA801" s="14"/>
      <c r="CB801" s="14"/>
      <c r="CC801" s="14"/>
      <c r="CD801" s="14"/>
      <c r="CE801" s="14"/>
      <c r="CF801" s="14"/>
      <c r="CG801" s="14"/>
      <c r="CH801" s="14"/>
      <c r="CI801" s="14"/>
      <c r="CJ801" s="14"/>
      <c r="CK801" s="14"/>
      <c r="CL801" s="14"/>
      <c r="CM801" s="14"/>
      <c r="CN801" s="14"/>
      <c r="CO801" s="14"/>
      <c r="CP801" s="14"/>
      <c r="CQ801" s="14"/>
      <c r="CR801" s="14"/>
      <c r="CS801" s="14"/>
      <c r="CT801" s="14"/>
      <c r="CU801" s="14"/>
      <c r="CV801" s="14"/>
      <c r="CW801" s="14"/>
      <c r="CX801" s="14"/>
      <c r="CY801" s="14"/>
      <c r="CZ801" s="14"/>
      <c r="DA801" s="14"/>
      <c r="DB801" s="14"/>
      <c r="DC801" s="14"/>
      <c r="DD801" s="14"/>
      <c r="DE801" s="14"/>
      <c r="DF801" s="14"/>
      <c r="DG801" s="14"/>
      <c r="DH801" s="14"/>
      <c r="DI801" s="14"/>
      <c r="DJ801" s="14"/>
      <c r="DK801" s="14"/>
      <c r="DL801" s="14"/>
      <c r="DM801" s="14"/>
      <c r="DN801" s="14"/>
      <c r="DO801" s="14"/>
      <c r="DP801" s="14"/>
      <c r="DQ801" s="14"/>
      <c r="DR801" s="14"/>
      <c r="DS801" s="14"/>
      <c r="DT801" s="14"/>
      <c r="DU801" s="14"/>
      <c r="DV801" s="14"/>
      <c r="DW801" s="14"/>
      <c r="DX801" s="14"/>
      <c r="DY801" s="14"/>
      <c r="DZ801" s="14"/>
      <c r="EA801" s="14"/>
      <c r="EB801" s="14"/>
      <c r="EC801" s="14"/>
      <c r="ED801" s="14"/>
      <c r="EE801" s="14"/>
      <c r="EF801" s="14"/>
      <c r="EG801" s="14"/>
      <c r="EH801" s="14"/>
      <c r="EI801" s="14"/>
      <c r="EJ801" s="14"/>
      <c r="EK801" s="14"/>
      <c r="EL801" s="14"/>
      <c r="EM801" s="14"/>
      <c r="EN801" s="14"/>
      <c r="EO801" s="14"/>
      <c r="EP801" s="14"/>
      <c r="EQ801" s="14"/>
      <c r="ER801" s="14"/>
      <c r="ES801" s="14"/>
      <c r="ET801" s="14"/>
      <c r="EU801" s="14"/>
      <c r="EV801" s="14"/>
      <c r="EW801" s="14"/>
    </row>
    <row r="802" spans="1:153" s="14" customFormat="1" ht="25.5" x14ac:dyDescent="0.2">
      <c r="A802" s="60" t="s">
        <v>52</v>
      </c>
      <c r="B802" s="126"/>
      <c r="C802" s="59">
        <v>783</v>
      </c>
      <c r="D802" s="110" t="s">
        <v>85</v>
      </c>
      <c r="E802" s="110" t="s">
        <v>1898</v>
      </c>
      <c r="F802" s="110" t="s">
        <v>1899</v>
      </c>
      <c r="G802" s="112">
        <v>1956</v>
      </c>
      <c r="H802" s="113" t="s">
        <v>284</v>
      </c>
      <c r="I802" s="60" t="s">
        <v>1475</v>
      </c>
      <c r="J802" s="140">
        <v>36526</v>
      </c>
      <c r="K802" s="126"/>
      <c r="L802" s="76"/>
      <c r="M802" s="76"/>
      <c r="N802" s="76"/>
      <c r="O802" s="76"/>
      <c r="P802" s="76"/>
      <c r="Q802" s="76"/>
      <c r="R802" s="76"/>
      <c r="S802" s="76"/>
      <c r="T802" s="76"/>
      <c r="U802" s="76"/>
      <c r="V802" s="76"/>
      <c r="W802" s="76"/>
      <c r="X802" s="76"/>
      <c r="Y802" s="76"/>
      <c r="Z802" s="76"/>
      <c r="AA802" s="76"/>
      <c r="AB802" s="76"/>
      <c r="AC802" s="76"/>
      <c r="AD802" s="76"/>
      <c r="AE802" s="76"/>
      <c r="AF802" s="76"/>
      <c r="AG802" s="76"/>
      <c r="AH802" s="76"/>
      <c r="AI802" s="76"/>
      <c r="AJ802" s="76"/>
      <c r="AK802" s="76"/>
      <c r="AL802" s="76"/>
      <c r="AM802" s="76"/>
      <c r="AN802" s="76"/>
      <c r="AO802" s="76"/>
      <c r="AP802" s="76"/>
      <c r="AQ802" s="76"/>
      <c r="AR802" s="76"/>
      <c r="AS802" s="76"/>
      <c r="AT802" s="76"/>
      <c r="AU802" s="76"/>
      <c r="AV802" s="76"/>
      <c r="AW802" s="76"/>
      <c r="AX802" s="76"/>
      <c r="AY802" s="76"/>
      <c r="AZ802" s="76"/>
      <c r="BA802" s="76"/>
      <c r="BB802" s="76"/>
      <c r="BC802" s="76"/>
      <c r="BD802" s="76"/>
      <c r="BE802" s="76"/>
      <c r="BF802" s="76"/>
      <c r="BG802" s="76"/>
      <c r="BH802" s="76"/>
      <c r="BI802" s="76"/>
      <c r="BJ802" s="76"/>
      <c r="BK802" s="76"/>
      <c r="BL802" s="76"/>
      <c r="BM802" s="76"/>
      <c r="BN802" s="76"/>
      <c r="BO802" s="76"/>
      <c r="BP802" s="76"/>
      <c r="BQ802" s="76"/>
      <c r="BR802" s="76"/>
      <c r="BS802" s="76"/>
      <c r="BT802" s="76"/>
      <c r="BU802" s="76"/>
      <c r="BV802" s="76"/>
      <c r="BW802" s="76"/>
      <c r="BX802" s="76"/>
      <c r="BY802" s="76"/>
      <c r="BZ802" s="76"/>
      <c r="CA802" s="76"/>
      <c r="CB802" s="76"/>
      <c r="CC802" s="76"/>
      <c r="CD802" s="76"/>
      <c r="CE802" s="76"/>
      <c r="CF802" s="76"/>
      <c r="CG802" s="76"/>
      <c r="CH802" s="76"/>
      <c r="CI802" s="76"/>
      <c r="CJ802" s="76"/>
      <c r="CK802" s="76"/>
      <c r="CL802" s="76"/>
      <c r="CM802" s="76"/>
      <c r="CN802" s="76"/>
      <c r="CO802" s="76"/>
      <c r="CP802" s="76"/>
      <c r="CQ802" s="76"/>
      <c r="CR802" s="76"/>
      <c r="CS802" s="76"/>
      <c r="CT802" s="76"/>
      <c r="CU802" s="76"/>
      <c r="CV802" s="76"/>
      <c r="CW802" s="76"/>
      <c r="CX802" s="76"/>
      <c r="CY802" s="76"/>
      <c r="CZ802" s="76"/>
      <c r="DA802" s="76"/>
      <c r="DB802" s="76"/>
      <c r="DC802" s="76"/>
      <c r="DD802" s="76"/>
      <c r="DE802" s="76"/>
      <c r="DF802" s="76"/>
      <c r="DG802" s="76"/>
      <c r="DH802" s="76"/>
      <c r="DI802" s="76"/>
      <c r="DJ802" s="76"/>
      <c r="DK802" s="76"/>
      <c r="DL802" s="76"/>
      <c r="DM802" s="76"/>
      <c r="DN802" s="76"/>
      <c r="DO802" s="76"/>
      <c r="DP802" s="76"/>
      <c r="DQ802" s="76"/>
      <c r="DR802" s="76"/>
      <c r="DS802" s="76"/>
      <c r="DT802" s="76"/>
      <c r="DU802" s="76"/>
      <c r="DV802" s="76"/>
      <c r="DW802" s="76"/>
      <c r="DX802" s="76"/>
      <c r="DY802" s="76"/>
      <c r="DZ802" s="76"/>
      <c r="EA802" s="76"/>
      <c r="EB802" s="76"/>
      <c r="EC802" s="76"/>
      <c r="ED802" s="76"/>
      <c r="EE802" s="76"/>
      <c r="EF802" s="76"/>
      <c r="EG802" s="76"/>
      <c r="EH802" s="76"/>
      <c r="EI802" s="76"/>
      <c r="EJ802" s="76"/>
      <c r="EK802" s="76"/>
      <c r="EL802" s="76"/>
      <c r="EM802" s="76"/>
      <c r="EN802" s="76"/>
      <c r="EO802" s="76"/>
      <c r="EP802" s="76"/>
      <c r="EQ802" s="76"/>
      <c r="ER802" s="76"/>
      <c r="ES802" s="76"/>
      <c r="ET802" s="76"/>
      <c r="EU802" s="76"/>
      <c r="EV802" s="76"/>
      <c r="EW802" s="76"/>
    </row>
    <row r="803" spans="1:153" s="14" customFormat="1" ht="12.75" x14ac:dyDescent="0.2">
      <c r="A803" s="57" t="s">
        <v>52</v>
      </c>
      <c r="B803" s="17"/>
      <c r="C803" s="59">
        <v>784</v>
      </c>
      <c r="D803" s="62" t="s">
        <v>85</v>
      </c>
      <c r="E803" s="62" t="s">
        <v>1898</v>
      </c>
      <c r="F803" s="62" t="s">
        <v>1899</v>
      </c>
      <c r="G803" s="63">
        <v>1957</v>
      </c>
      <c r="H803" s="64">
        <v>0</v>
      </c>
      <c r="I803" s="57" t="s">
        <v>141</v>
      </c>
      <c r="J803" s="87">
        <v>41121</v>
      </c>
      <c r="K803" s="17"/>
    </row>
    <row r="804" spans="1:153" s="14" customFormat="1" ht="38.25" x14ac:dyDescent="0.2">
      <c r="A804" s="57" t="s">
        <v>52</v>
      </c>
      <c r="B804" s="17"/>
      <c r="C804" s="59">
        <v>785</v>
      </c>
      <c r="D804" s="62" t="s">
        <v>85</v>
      </c>
      <c r="E804" s="62" t="s">
        <v>1900</v>
      </c>
      <c r="F804" s="62" t="s">
        <v>1901</v>
      </c>
      <c r="G804" s="63">
        <v>1969</v>
      </c>
      <c r="H804" s="64" t="s">
        <v>498</v>
      </c>
      <c r="I804" s="57" t="s">
        <v>52</v>
      </c>
      <c r="J804" s="65">
        <v>36526</v>
      </c>
      <c r="K804" s="17"/>
    </row>
    <row r="805" spans="1:153" s="14" customFormat="1" ht="38.25" x14ac:dyDescent="0.2">
      <c r="A805" s="57" t="s">
        <v>52</v>
      </c>
      <c r="B805" s="17"/>
      <c r="C805" s="59">
        <v>786</v>
      </c>
      <c r="D805" s="62" t="s">
        <v>85</v>
      </c>
      <c r="E805" s="62" t="s">
        <v>1900</v>
      </c>
      <c r="F805" s="62" t="s">
        <v>1902</v>
      </c>
      <c r="G805" s="63">
        <v>1969</v>
      </c>
      <c r="H805" s="64">
        <v>15</v>
      </c>
      <c r="I805" s="57" t="s">
        <v>69</v>
      </c>
      <c r="J805" s="65">
        <v>36526</v>
      </c>
      <c r="K805" s="17"/>
    </row>
    <row r="806" spans="1:153" s="14" customFormat="1" ht="38.25" x14ac:dyDescent="0.2">
      <c r="A806" s="57" t="s">
        <v>52</v>
      </c>
      <c r="B806" s="17"/>
      <c r="C806" s="59">
        <v>787</v>
      </c>
      <c r="D806" s="62" t="s">
        <v>85</v>
      </c>
      <c r="E806" s="62" t="s">
        <v>1900</v>
      </c>
      <c r="F806" s="62" t="s">
        <v>1903</v>
      </c>
      <c r="G806" s="63" t="s">
        <v>1904</v>
      </c>
      <c r="H806" s="64">
        <v>0</v>
      </c>
      <c r="I806" s="57" t="s">
        <v>856</v>
      </c>
      <c r="J806" s="65">
        <v>42149</v>
      </c>
      <c r="K806" s="17"/>
    </row>
    <row r="807" spans="1:153" s="14" customFormat="1" ht="25.5" x14ac:dyDescent="0.2">
      <c r="A807" s="57" t="s">
        <v>52</v>
      </c>
      <c r="B807" s="17"/>
      <c r="C807" s="59">
        <v>788</v>
      </c>
      <c r="D807" s="62" t="s">
        <v>63</v>
      </c>
      <c r="E807" s="62" t="s">
        <v>1905</v>
      </c>
      <c r="F807" s="62" t="s">
        <v>1906</v>
      </c>
      <c r="G807" s="63">
        <v>1935</v>
      </c>
      <c r="H807" s="64">
        <v>0</v>
      </c>
      <c r="I807" s="57" t="s">
        <v>179</v>
      </c>
      <c r="J807" s="65">
        <v>39754</v>
      </c>
      <c r="K807" s="17"/>
    </row>
    <row r="808" spans="1:153" s="14" customFormat="1" ht="38.25" x14ac:dyDescent="0.2">
      <c r="A808" s="61"/>
      <c r="B808" s="17"/>
      <c r="C808" s="59">
        <v>789</v>
      </c>
      <c r="D808" s="62" t="s">
        <v>1907</v>
      </c>
      <c r="E808" s="62" t="s">
        <v>614</v>
      </c>
      <c r="F808" s="62" t="s">
        <v>1908</v>
      </c>
      <c r="G808" s="63">
        <v>1968</v>
      </c>
      <c r="H808" s="64">
        <v>3</v>
      </c>
      <c r="I808" s="57" t="s">
        <v>69</v>
      </c>
      <c r="J808" s="65">
        <v>38825</v>
      </c>
      <c r="K808" s="17"/>
    </row>
    <row r="809" spans="1:153" s="104" customFormat="1" ht="38.25" x14ac:dyDescent="0.2">
      <c r="A809" s="61"/>
      <c r="B809" s="17"/>
      <c r="C809" s="59">
        <v>790</v>
      </c>
      <c r="D809" s="62" t="s">
        <v>1907</v>
      </c>
      <c r="E809" s="62" t="s">
        <v>614</v>
      </c>
      <c r="F809" s="62" t="s">
        <v>1909</v>
      </c>
      <c r="G809" s="63">
        <v>1969</v>
      </c>
      <c r="H809" s="64">
        <v>0</v>
      </c>
      <c r="I809" s="57" t="s">
        <v>784</v>
      </c>
      <c r="J809" s="65">
        <v>42480</v>
      </c>
      <c r="K809" s="17"/>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c r="BQ809" s="14"/>
      <c r="BR809" s="14"/>
      <c r="BS809" s="14"/>
      <c r="BT809" s="14"/>
      <c r="BU809" s="14"/>
      <c r="BV809" s="14"/>
      <c r="BW809" s="14"/>
      <c r="BX809" s="14"/>
      <c r="BY809" s="14"/>
      <c r="BZ809" s="14"/>
      <c r="CA809" s="14"/>
      <c r="CB809" s="14"/>
      <c r="CC809" s="14"/>
      <c r="CD809" s="14"/>
      <c r="CE809" s="14"/>
      <c r="CF809" s="14"/>
      <c r="CG809" s="14"/>
      <c r="CH809" s="14"/>
      <c r="CI809" s="14"/>
      <c r="CJ809" s="14"/>
      <c r="CK809" s="14"/>
      <c r="CL809" s="14"/>
      <c r="CM809" s="14"/>
      <c r="CN809" s="14"/>
      <c r="CO809" s="14"/>
      <c r="CP809" s="14"/>
      <c r="CQ809" s="14"/>
      <c r="CR809" s="14"/>
      <c r="CS809" s="14"/>
      <c r="CT809" s="14"/>
      <c r="CU809" s="14"/>
      <c r="CV809" s="14"/>
      <c r="CW809" s="14"/>
      <c r="CX809" s="14"/>
      <c r="CY809" s="14"/>
      <c r="CZ809" s="14"/>
      <c r="DA809" s="14"/>
      <c r="DB809" s="14"/>
      <c r="DC809" s="14"/>
      <c r="DD809" s="14"/>
      <c r="DE809" s="14"/>
      <c r="DF809" s="14"/>
      <c r="DG809" s="14"/>
      <c r="DH809" s="14"/>
      <c r="DI809" s="14"/>
      <c r="DJ809" s="14"/>
      <c r="DK809" s="14"/>
      <c r="DL809" s="14"/>
      <c r="DM809" s="14"/>
      <c r="DN809" s="14"/>
      <c r="DO809" s="14"/>
      <c r="DP809" s="14"/>
      <c r="DQ809" s="14"/>
      <c r="DR809" s="14"/>
      <c r="DS809" s="14"/>
      <c r="DT809" s="14"/>
      <c r="DU809" s="14"/>
      <c r="DV809" s="14"/>
      <c r="DW809" s="14"/>
      <c r="DX809" s="14"/>
      <c r="DY809" s="14"/>
      <c r="DZ809" s="14"/>
      <c r="EA809" s="14"/>
      <c r="EB809" s="14"/>
      <c r="EC809" s="14"/>
      <c r="ED809" s="14"/>
      <c r="EE809" s="14"/>
      <c r="EF809" s="14"/>
      <c r="EG809" s="14"/>
      <c r="EH809" s="14"/>
      <c r="EI809" s="14"/>
      <c r="EJ809" s="14"/>
      <c r="EK809" s="14"/>
      <c r="EL809" s="14"/>
      <c r="EM809" s="14"/>
      <c r="EN809" s="14"/>
      <c r="EO809" s="14"/>
      <c r="EP809" s="14"/>
      <c r="EQ809" s="14"/>
      <c r="ER809" s="14"/>
      <c r="ES809" s="14"/>
      <c r="ET809" s="14"/>
      <c r="EU809" s="14"/>
      <c r="EV809" s="14"/>
      <c r="EW809" s="14"/>
    </row>
    <row r="810" spans="1:153" s="14" customFormat="1" ht="51" x14ac:dyDescent="0.2">
      <c r="A810" s="61"/>
      <c r="B810" s="68"/>
      <c r="C810" s="59">
        <v>791</v>
      </c>
      <c r="D810" s="62" t="s">
        <v>0</v>
      </c>
      <c r="E810" s="62" t="s">
        <v>1910</v>
      </c>
      <c r="F810" s="62" t="s">
        <v>1911</v>
      </c>
      <c r="G810" s="64">
        <v>1844</v>
      </c>
      <c r="H810" s="64">
        <v>145</v>
      </c>
      <c r="I810" s="57" t="s">
        <v>122</v>
      </c>
      <c r="J810" s="65">
        <v>42288</v>
      </c>
      <c r="K810" s="17"/>
    </row>
    <row r="811" spans="1:153" s="14" customFormat="1" ht="38.25" x14ac:dyDescent="0.2">
      <c r="A811" s="61"/>
      <c r="B811" s="17"/>
      <c r="C811" s="59">
        <v>792</v>
      </c>
      <c r="D811" s="62" t="s">
        <v>33</v>
      </c>
      <c r="E811" s="62" t="s">
        <v>1912</v>
      </c>
      <c r="F811" s="85" t="s">
        <v>1913</v>
      </c>
      <c r="G811" s="63">
        <v>1934</v>
      </c>
      <c r="H811" s="64">
        <v>35</v>
      </c>
      <c r="I811" s="102" t="s">
        <v>232</v>
      </c>
      <c r="J811" s="103">
        <v>38811</v>
      </c>
      <c r="K811" s="17"/>
    </row>
    <row r="812" spans="1:153" s="14" customFormat="1" ht="38.25" x14ac:dyDescent="0.2">
      <c r="A812" s="107" t="s">
        <v>52</v>
      </c>
      <c r="B812" s="17"/>
      <c r="C812" s="59">
        <v>793</v>
      </c>
      <c r="D812" s="62" t="s">
        <v>0</v>
      </c>
      <c r="E812" s="62" t="s">
        <v>1914</v>
      </c>
      <c r="F812" s="62" t="s">
        <v>1915</v>
      </c>
      <c r="G812" s="63">
        <v>1949</v>
      </c>
      <c r="H812" s="64">
        <v>0</v>
      </c>
      <c r="I812" s="57" t="s">
        <v>172</v>
      </c>
      <c r="J812" s="65">
        <v>40389</v>
      </c>
      <c r="K812" s="17"/>
    </row>
    <row r="813" spans="1:153" s="14" customFormat="1" ht="25.5" x14ac:dyDescent="0.2">
      <c r="A813" s="61"/>
      <c r="B813" s="17"/>
      <c r="C813" s="59">
        <v>794</v>
      </c>
      <c r="D813" s="62" t="s">
        <v>33</v>
      </c>
      <c r="E813" s="62" t="s">
        <v>1916</v>
      </c>
      <c r="F813" s="62" t="s">
        <v>1917</v>
      </c>
      <c r="G813" s="63">
        <v>1935</v>
      </c>
      <c r="H813" s="64">
        <f>135/150</f>
        <v>0.9</v>
      </c>
      <c r="I813" s="57" t="s">
        <v>172</v>
      </c>
      <c r="J813" s="65">
        <v>40389</v>
      </c>
      <c r="K813" s="17"/>
    </row>
    <row r="814" spans="1:153" s="138" customFormat="1" ht="38.25" x14ac:dyDescent="0.2">
      <c r="A814" s="61"/>
      <c r="B814" s="17"/>
      <c r="C814" s="59">
        <v>795</v>
      </c>
      <c r="D814" s="62" t="s">
        <v>33</v>
      </c>
      <c r="E814" s="62" t="s">
        <v>1918</v>
      </c>
      <c r="F814" s="62" t="s">
        <v>1919</v>
      </c>
      <c r="G814" s="63">
        <v>1946</v>
      </c>
      <c r="H814" s="64" t="s">
        <v>1920</v>
      </c>
      <c r="I814" s="57" t="s">
        <v>89</v>
      </c>
      <c r="J814" s="65" t="s">
        <v>1921</v>
      </c>
      <c r="K814" s="17"/>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c r="BQ814" s="14"/>
      <c r="BR814" s="14"/>
      <c r="BS814" s="14"/>
      <c r="BT814" s="14"/>
      <c r="BU814" s="14"/>
      <c r="BV814" s="14"/>
      <c r="BW814" s="14"/>
      <c r="BX814" s="14"/>
      <c r="BY814" s="14"/>
      <c r="BZ814" s="14"/>
      <c r="CA814" s="14"/>
      <c r="CB814" s="14"/>
      <c r="CC814" s="14"/>
      <c r="CD814" s="14"/>
      <c r="CE814" s="14"/>
      <c r="CF814" s="14"/>
      <c r="CG814" s="14"/>
      <c r="CH814" s="14"/>
      <c r="CI814" s="14"/>
      <c r="CJ814" s="14"/>
      <c r="CK814" s="14"/>
      <c r="CL814" s="14"/>
      <c r="CM814" s="14"/>
      <c r="CN814" s="14"/>
      <c r="CO814" s="14"/>
      <c r="CP814" s="14"/>
      <c r="CQ814" s="14"/>
      <c r="CR814" s="14"/>
      <c r="CS814" s="14"/>
      <c r="CT814" s="14"/>
      <c r="CU814" s="14"/>
      <c r="CV814" s="14"/>
      <c r="CW814" s="14"/>
      <c r="CX814" s="14"/>
      <c r="CY814" s="14"/>
      <c r="CZ814" s="14"/>
      <c r="DA814" s="14"/>
      <c r="DB814" s="14"/>
      <c r="DC814" s="14"/>
      <c r="DD814" s="14"/>
      <c r="DE814" s="14"/>
      <c r="DF814" s="14"/>
      <c r="DG814" s="14"/>
      <c r="DH814" s="14"/>
      <c r="DI814" s="14"/>
      <c r="DJ814" s="14"/>
      <c r="DK814" s="14"/>
      <c r="DL814" s="14"/>
      <c r="DM814" s="14"/>
      <c r="DN814" s="14"/>
      <c r="DO814" s="14"/>
      <c r="DP814" s="14"/>
      <c r="DQ814" s="14"/>
      <c r="DR814" s="14"/>
      <c r="DS814" s="14"/>
      <c r="DT814" s="14"/>
      <c r="DU814" s="14"/>
      <c r="DV814" s="14"/>
      <c r="DW814" s="14"/>
      <c r="DX814" s="14"/>
      <c r="DY814" s="14"/>
      <c r="DZ814" s="14"/>
      <c r="EA814" s="14"/>
      <c r="EB814" s="14"/>
      <c r="EC814" s="14"/>
      <c r="ED814" s="14"/>
      <c r="EE814" s="14"/>
      <c r="EF814" s="14"/>
      <c r="EG814" s="14"/>
      <c r="EH814" s="14"/>
      <c r="EI814" s="14"/>
      <c r="EJ814" s="14"/>
      <c r="EK814" s="14"/>
      <c r="EL814" s="14"/>
      <c r="EM814" s="14"/>
      <c r="EN814" s="14"/>
      <c r="EO814" s="14"/>
      <c r="EP814" s="14"/>
      <c r="EQ814" s="14"/>
      <c r="ER814" s="14"/>
      <c r="ES814" s="14"/>
      <c r="ET814" s="14"/>
      <c r="EU814" s="14"/>
      <c r="EV814" s="14"/>
      <c r="EW814" s="14"/>
    </row>
    <row r="815" spans="1:153" s="138" customFormat="1" ht="38.25" x14ac:dyDescent="0.2">
      <c r="A815" s="61"/>
      <c r="B815" s="17"/>
      <c r="C815" s="59">
        <v>796</v>
      </c>
      <c r="D815" s="62" t="s">
        <v>33</v>
      </c>
      <c r="E815" s="62" t="s">
        <v>1918</v>
      </c>
      <c r="F815" s="62" t="s">
        <v>1922</v>
      </c>
      <c r="G815" s="63">
        <v>1934</v>
      </c>
      <c r="H815" s="64">
        <f>135/150</f>
        <v>0.9</v>
      </c>
      <c r="I815" s="57" t="s">
        <v>172</v>
      </c>
      <c r="J815" s="65">
        <v>40389</v>
      </c>
      <c r="K815" s="17"/>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c r="BP815" s="14"/>
      <c r="BQ815" s="14"/>
      <c r="BR815" s="14"/>
      <c r="BS815" s="14"/>
      <c r="BT815" s="14"/>
      <c r="BU815" s="14"/>
      <c r="BV815" s="14"/>
      <c r="BW815" s="14"/>
      <c r="BX815" s="14"/>
      <c r="BY815" s="14"/>
      <c r="BZ815" s="14"/>
      <c r="CA815" s="14"/>
      <c r="CB815" s="14"/>
      <c r="CC815" s="14"/>
      <c r="CD815" s="14"/>
      <c r="CE815" s="14"/>
      <c r="CF815" s="14"/>
      <c r="CG815" s="14"/>
      <c r="CH815" s="14"/>
      <c r="CI815" s="14"/>
      <c r="CJ815" s="14"/>
      <c r="CK815" s="14"/>
      <c r="CL815" s="14"/>
      <c r="CM815" s="14"/>
      <c r="CN815" s="14"/>
      <c r="CO815" s="14"/>
      <c r="CP815" s="14"/>
      <c r="CQ815" s="14"/>
      <c r="CR815" s="14"/>
      <c r="CS815" s="14"/>
      <c r="CT815" s="14"/>
      <c r="CU815" s="14"/>
      <c r="CV815" s="14"/>
      <c r="CW815" s="14"/>
      <c r="CX815" s="14"/>
      <c r="CY815" s="14"/>
      <c r="CZ815" s="14"/>
      <c r="DA815" s="14"/>
      <c r="DB815" s="14"/>
      <c r="DC815" s="14"/>
      <c r="DD815" s="14"/>
      <c r="DE815" s="14"/>
      <c r="DF815" s="14"/>
      <c r="DG815" s="14"/>
      <c r="DH815" s="14"/>
      <c r="DI815" s="14"/>
      <c r="DJ815" s="14"/>
      <c r="DK815" s="14"/>
      <c r="DL815" s="14"/>
      <c r="DM815" s="14"/>
      <c r="DN815" s="14"/>
      <c r="DO815" s="14"/>
      <c r="DP815" s="14"/>
      <c r="DQ815" s="14"/>
      <c r="DR815" s="14"/>
      <c r="DS815" s="14"/>
      <c r="DT815" s="14"/>
      <c r="DU815" s="14"/>
      <c r="DV815" s="14"/>
      <c r="DW815" s="14"/>
      <c r="DX815" s="14"/>
      <c r="DY815" s="14"/>
      <c r="DZ815" s="14"/>
      <c r="EA815" s="14"/>
      <c r="EB815" s="14"/>
      <c r="EC815" s="14"/>
      <c r="ED815" s="14"/>
      <c r="EE815" s="14"/>
      <c r="EF815" s="14"/>
      <c r="EG815" s="14"/>
      <c r="EH815" s="14"/>
      <c r="EI815" s="14"/>
      <c r="EJ815" s="14"/>
      <c r="EK815" s="14"/>
      <c r="EL815" s="14"/>
      <c r="EM815" s="14"/>
      <c r="EN815" s="14"/>
      <c r="EO815" s="14"/>
      <c r="EP815" s="14"/>
      <c r="EQ815" s="14"/>
      <c r="ER815" s="14"/>
      <c r="ES815" s="14"/>
      <c r="ET815" s="14"/>
      <c r="EU815" s="14"/>
      <c r="EV815" s="14"/>
      <c r="EW815" s="14"/>
    </row>
    <row r="816" spans="1:153" s="14" customFormat="1" ht="25.5" x14ac:dyDescent="0.2">
      <c r="A816" s="61"/>
      <c r="B816" s="17"/>
      <c r="C816" s="59">
        <v>797</v>
      </c>
      <c r="D816" s="62" t="s">
        <v>158</v>
      </c>
      <c r="E816" s="62" t="s">
        <v>1923</v>
      </c>
      <c r="F816" s="62" t="s">
        <v>1924</v>
      </c>
      <c r="G816" s="57">
        <v>1928</v>
      </c>
      <c r="H816" s="63">
        <v>10</v>
      </c>
      <c r="I816" s="57" t="s">
        <v>1925</v>
      </c>
      <c r="J816" s="65">
        <v>41726</v>
      </c>
      <c r="K816" s="17"/>
    </row>
    <row r="817" spans="1:153" s="130" customFormat="1" ht="25.5" x14ac:dyDescent="0.2">
      <c r="A817" s="61"/>
      <c r="B817" s="17"/>
      <c r="C817" s="59">
        <v>798</v>
      </c>
      <c r="D817" s="62" t="s">
        <v>0</v>
      </c>
      <c r="E817" s="62" t="s">
        <v>1926</v>
      </c>
      <c r="F817" s="62" t="s">
        <v>1927</v>
      </c>
      <c r="G817" s="63">
        <v>1927</v>
      </c>
      <c r="H817" s="64">
        <v>20</v>
      </c>
      <c r="I817" s="57" t="s">
        <v>1417</v>
      </c>
      <c r="J817" s="65">
        <v>41826</v>
      </c>
      <c r="K817" s="17"/>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c r="BP817" s="14"/>
      <c r="BQ817" s="14"/>
      <c r="BR817" s="14"/>
      <c r="BS817" s="14"/>
      <c r="BT817" s="14"/>
      <c r="BU817" s="14"/>
      <c r="BV817" s="14"/>
      <c r="BW817" s="14"/>
      <c r="BX817" s="14"/>
      <c r="BY817" s="14"/>
      <c r="BZ817" s="14"/>
      <c r="CA817" s="14"/>
      <c r="CB817" s="14"/>
      <c r="CC817" s="14"/>
      <c r="CD817" s="14"/>
      <c r="CE817" s="14"/>
      <c r="CF817" s="14"/>
      <c r="CG817" s="14"/>
      <c r="CH817" s="14"/>
      <c r="CI817" s="14"/>
      <c r="CJ817" s="14"/>
      <c r="CK817" s="14"/>
      <c r="CL817" s="14"/>
      <c r="CM817" s="14"/>
      <c r="CN817" s="14"/>
      <c r="CO817" s="14"/>
      <c r="CP817" s="14"/>
      <c r="CQ817" s="14"/>
      <c r="CR817" s="14"/>
      <c r="CS817" s="14"/>
      <c r="CT817" s="14"/>
      <c r="CU817" s="14"/>
      <c r="CV817" s="14"/>
      <c r="CW817" s="14"/>
      <c r="CX817" s="14"/>
      <c r="CY817" s="14"/>
      <c r="CZ817" s="14"/>
      <c r="DA817" s="14"/>
      <c r="DB817" s="14"/>
      <c r="DC817" s="14"/>
      <c r="DD817" s="14"/>
      <c r="DE817" s="14"/>
      <c r="DF817" s="14"/>
      <c r="DG817" s="14"/>
      <c r="DH817" s="14"/>
      <c r="DI817" s="14"/>
      <c r="DJ817" s="14"/>
      <c r="DK817" s="14"/>
      <c r="DL817" s="14"/>
      <c r="DM817" s="14"/>
      <c r="DN817" s="14"/>
      <c r="DO817" s="14"/>
      <c r="DP817" s="14"/>
      <c r="DQ817" s="14"/>
      <c r="DR817" s="14"/>
      <c r="DS817" s="14"/>
      <c r="DT817" s="14"/>
      <c r="DU817" s="14"/>
      <c r="DV817" s="14"/>
      <c r="DW817" s="14"/>
      <c r="DX817" s="14"/>
      <c r="DY817" s="14"/>
      <c r="DZ817" s="14"/>
      <c r="EA817" s="14"/>
      <c r="EB817" s="14"/>
      <c r="EC817" s="14"/>
      <c r="ED817" s="14"/>
      <c r="EE817" s="14"/>
      <c r="EF817" s="14"/>
      <c r="EG817" s="14"/>
      <c r="EH817" s="14"/>
      <c r="EI817" s="14"/>
      <c r="EJ817" s="14"/>
      <c r="EK817" s="14"/>
      <c r="EL817" s="14"/>
      <c r="EM817" s="14"/>
      <c r="EN817" s="14"/>
      <c r="EO817" s="14"/>
      <c r="EP817" s="14"/>
      <c r="EQ817" s="14"/>
      <c r="ER817" s="14"/>
      <c r="ES817" s="14"/>
      <c r="ET817" s="14"/>
      <c r="EU817" s="14"/>
      <c r="EV817" s="14"/>
      <c r="EW817" s="14"/>
    </row>
    <row r="818" spans="1:153" s="130" customFormat="1" ht="51" x14ac:dyDescent="0.2">
      <c r="A818" s="61" t="s">
        <v>1</v>
      </c>
      <c r="B818" s="17"/>
      <c r="C818" s="59">
        <v>799</v>
      </c>
      <c r="D818" s="62" t="s">
        <v>158</v>
      </c>
      <c r="E818" s="62" t="s">
        <v>1929</v>
      </c>
      <c r="F818" s="85" t="s">
        <v>1930</v>
      </c>
      <c r="G818" s="63">
        <v>1954</v>
      </c>
      <c r="H818" s="64" t="s">
        <v>1402</v>
      </c>
      <c r="I818" s="57" t="s">
        <v>1931</v>
      </c>
      <c r="J818" s="65">
        <v>39219</v>
      </c>
      <c r="K818" s="17"/>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4"/>
      <c r="BP818" s="14"/>
      <c r="BQ818" s="14"/>
      <c r="BR818" s="14"/>
      <c r="BS818" s="14"/>
      <c r="BT818" s="14"/>
      <c r="BU818" s="14"/>
      <c r="BV818" s="14"/>
      <c r="BW818" s="14"/>
      <c r="BX818" s="14"/>
      <c r="BY818" s="14"/>
      <c r="BZ818" s="14"/>
      <c r="CA818" s="14"/>
      <c r="CB818" s="14"/>
      <c r="CC818" s="14"/>
      <c r="CD818" s="14"/>
      <c r="CE818" s="14"/>
      <c r="CF818" s="14"/>
      <c r="CG818" s="14"/>
      <c r="CH818" s="14"/>
      <c r="CI818" s="14"/>
      <c r="CJ818" s="14"/>
      <c r="CK818" s="14"/>
      <c r="CL818" s="14"/>
      <c r="CM818" s="14"/>
      <c r="CN818" s="14"/>
      <c r="CO818" s="14"/>
      <c r="CP818" s="14"/>
      <c r="CQ818" s="14"/>
      <c r="CR818" s="14"/>
      <c r="CS818" s="14"/>
      <c r="CT818" s="14"/>
      <c r="CU818" s="14"/>
      <c r="CV818" s="14"/>
      <c r="CW818" s="14"/>
      <c r="CX818" s="14"/>
      <c r="CY818" s="14"/>
      <c r="CZ818" s="14"/>
      <c r="DA818" s="14"/>
      <c r="DB818" s="14"/>
      <c r="DC818" s="14"/>
      <c r="DD818" s="14"/>
      <c r="DE818" s="14"/>
      <c r="DF818" s="14"/>
      <c r="DG818" s="14"/>
      <c r="DH818" s="14"/>
      <c r="DI818" s="14"/>
      <c r="DJ818" s="14"/>
      <c r="DK818" s="14"/>
      <c r="DL818" s="14"/>
      <c r="DM818" s="14"/>
      <c r="DN818" s="14"/>
      <c r="DO818" s="14"/>
      <c r="DP818" s="14"/>
      <c r="DQ818" s="14"/>
      <c r="DR818" s="14"/>
      <c r="DS818" s="14"/>
      <c r="DT818" s="14"/>
      <c r="DU818" s="14"/>
      <c r="DV818" s="14"/>
      <c r="DW818" s="14"/>
      <c r="DX818" s="14"/>
      <c r="DY818" s="14"/>
      <c r="DZ818" s="14"/>
      <c r="EA818" s="14"/>
      <c r="EB818" s="14"/>
      <c r="EC818" s="14"/>
      <c r="ED818" s="14"/>
      <c r="EE818" s="14"/>
      <c r="EF818" s="14"/>
      <c r="EG818" s="14"/>
      <c r="EH818" s="14"/>
      <c r="EI818" s="14"/>
      <c r="EJ818" s="14"/>
      <c r="EK818" s="14"/>
      <c r="EL818" s="14"/>
      <c r="EM818" s="14"/>
      <c r="EN818" s="14"/>
      <c r="EO818" s="14"/>
      <c r="EP818" s="14"/>
      <c r="EQ818" s="14"/>
      <c r="ER818" s="14"/>
      <c r="ES818" s="14"/>
      <c r="ET818" s="14"/>
      <c r="EU818" s="14"/>
      <c r="EV818" s="14"/>
      <c r="EW818" s="14"/>
    </row>
    <row r="819" spans="1:153" s="130" customFormat="1" ht="38.25" x14ac:dyDescent="0.2">
      <c r="A819" s="61" t="s">
        <v>1</v>
      </c>
      <c r="B819" s="17"/>
      <c r="C819" s="59">
        <v>800</v>
      </c>
      <c r="D819" s="84" t="s">
        <v>158</v>
      </c>
      <c r="E819" s="62" t="s">
        <v>1932</v>
      </c>
      <c r="F819" s="62" t="s">
        <v>1933</v>
      </c>
      <c r="G819" s="63">
        <v>1960</v>
      </c>
      <c r="H819" s="64">
        <v>0</v>
      </c>
      <c r="I819" s="57" t="s">
        <v>616</v>
      </c>
      <c r="J819" s="65">
        <v>43157</v>
      </c>
      <c r="K819" s="17"/>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4"/>
      <c r="BP819" s="14"/>
      <c r="BQ819" s="14"/>
      <c r="BR819" s="14"/>
      <c r="BS819" s="14"/>
      <c r="BT819" s="14"/>
      <c r="BU819" s="14"/>
      <c r="BV819" s="14"/>
      <c r="BW819" s="14"/>
      <c r="BX819" s="14"/>
      <c r="BY819" s="14"/>
      <c r="BZ819" s="14"/>
      <c r="CA819" s="14"/>
      <c r="CB819" s="14"/>
      <c r="CC819" s="14"/>
      <c r="CD819" s="14"/>
      <c r="CE819" s="14"/>
      <c r="CF819" s="14"/>
      <c r="CG819" s="14"/>
      <c r="CH819" s="14"/>
      <c r="CI819" s="14"/>
      <c r="CJ819" s="14"/>
      <c r="CK819" s="14"/>
      <c r="CL819" s="14"/>
      <c r="CM819" s="14"/>
      <c r="CN819" s="14"/>
      <c r="CO819" s="14"/>
      <c r="CP819" s="14"/>
      <c r="CQ819" s="14"/>
      <c r="CR819" s="14"/>
      <c r="CS819" s="14"/>
      <c r="CT819" s="14"/>
      <c r="CU819" s="14"/>
      <c r="CV819" s="14"/>
      <c r="CW819" s="14"/>
      <c r="CX819" s="14"/>
      <c r="CY819" s="14"/>
      <c r="CZ819" s="14"/>
      <c r="DA819" s="14"/>
      <c r="DB819" s="14"/>
      <c r="DC819" s="14"/>
      <c r="DD819" s="14"/>
      <c r="DE819" s="14"/>
      <c r="DF819" s="14"/>
      <c r="DG819" s="14"/>
      <c r="DH819" s="14"/>
      <c r="DI819" s="14"/>
      <c r="DJ819" s="14"/>
      <c r="DK819" s="14"/>
      <c r="DL819" s="14"/>
      <c r="DM819" s="14"/>
      <c r="DN819" s="14"/>
      <c r="DO819" s="14"/>
      <c r="DP819" s="14"/>
      <c r="DQ819" s="14"/>
      <c r="DR819" s="14"/>
      <c r="DS819" s="14"/>
      <c r="DT819" s="14"/>
      <c r="DU819" s="14"/>
      <c r="DV819" s="14"/>
      <c r="DW819" s="14"/>
      <c r="DX819" s="14"/>
      <c r="DY819" s="14"/>
      <c r="DZ819" s="14"/>
      <c r="EA819" s="14"/>
      <c r="EB819" s="14"/>
      <c r="EC819" s="14"/>
      <c r="ED819" s="14"/>
      <c r="EE819" s="14"/>
      <c r="EF819" s="14"/>
      <c r="EG819" s="14"/>
      <c r="EH819" s="14"/>
      <c r="EI819" s="14"/>
      <c r="EJ819" s="14"/>
      <c r="EK819" s="14"/>
      <c r="EL819" s="14"/>
      <c r="EM819" s="14"/>
      <c r="EN819" s="14"/>
      <c r="EO819" s="14"/>
      <c r="EP819" s="14"/>
      <c r="EQ819" s="14"/>
      <c r="ER819" s="14"/>
      <c r="ES819" s="14"/>
      <c r="ET819" s="14"/>
      <c r="EU819" s="14"/>
      <c r="EV819" s="14"/>
      <c r="EW819" s="14"/>
    </row>
    <row r="820" spans="1:153" s="149" customFormat="1" ht="25.5" x14ac:dyDescent="0.2">
      <c r="A820" s="61" t="s">
        <v>1</v>
      </c>
      <c r="B820" s="126"/>
      <c r="C820" s="59">
        <v>801</v>
      </c>
      <c r="D820" s="110" t="s">
        <v>53</v>
      </c>
      <c r="E820" s="110" t="s">
        <v>1934</v>
      </c>
      <c r="F820" s="110" t="s">
        <v>1935</v>
      </c>
      <c r="G820" s="112">
        <v>1978</v>
      </c>
      <c r="H820" s="113" t="s">
        <v>284</v>
      </c>
      <c r="I820" s="60" t="s">
        <v>285</v>
      </c>
      <c r="J820" s="114">
        <v>39289</v>
      </c>
      <c r="K820" s="126"/>
      <c r="L820" s="76"/>
      <c r="M820" s="76"/>
      <c r="N820" s="76"/>
      <c r="O820" s="76"/>
      <c r="P820" s="76"/>
      <c r="Q820" s="76"/>
      <c r="R820" s="76"/>
      <c r="S820" s="76"/>
      <c r="T820" s="76"/>
      <c r="U820" s="76"/>
      <c r="V820" s="76"/>
      <c r="W820" s="76"/>
      <c r="X820" s="76"/>
      <c r="Y820" s="76"/>
      <c r="Z820" s="76"/>
      <c r="AA820" s="76"/>
      <c r="AB820" s="76"/>
      <c r="AC820" s="76"/>
      <c r="AD820" s="76"/>
      <c r="AE820" s="76"/>
      <c r="AF820" s="76"/>
      <c r="AG820" s="76"/>
      <c r="AH820" s="76"/>
      <c r="AI820" s="76"/>
      <c r="AJ820" s="76"/>
      <c r="AK820" s="76"/>
      <c r="AL820" s="76"/>
      <c r="AM820" s="76"/>
      <c r="AN820" s="76"/>
      <c r="AO820" s="76"/>
      <c r="AP820" s="76"/>
      <c r="AQ820" s="76"/>
      <c r="AR820" s="76"/>
      <c r="AS820" s="76"/>
      <c r="AT820" s="76"/>
      <c r="AU820" s="76"/>
      <c r="AV820" s="76"/>
      <c r="AW820" s="76"/>
      <c r="AX820" s="76"/>
      <c r="AY820" s="76"/>
      <c r="AZ820" s="76"/>
      <c r="BA820" s="76"/>
      <c r="BB820" s="76"/>
      <c r="BC820" s="76"/>
      <c r="BD820" s="76"/>
      <c r="BE820" s="76"/>
      <c r="BF820" s="76"/>
      <c r="BG820" s="76"/>
      <c r="BH820" s="76"/>
      <c r="BI820" s="76"/>
      <c r="BJ820" s="76"/>
      <c r="BK820" s="76"/>
      <c r="BL820" s="76"/>
      <c r="BM820" s="76"/>
      <c r="BN820" s="76"/>
      <c r="BO820" s="76"/>
      <c r="BP820" s="76"/>
      <c r="BQ820" s="76"/>
      <c r="BR820" s="76"/>
      <c r="BS820" s="76"/>
      <c r="BT820" s="76"/>
      <c r="BU820" s="76"/>
      <c r="BV820" s="76"/>
      <c r="BW820" s="76"/>
      <c r="BX820" s="76"/>
      <c r="BY820" s="76"/>
      <c r="BZ820" s="76"/>
      <c r="CA820" s="76"/>
      <c r="CB820" s="76"/>
      <c r="CC820" s="76"/>
      <c r="CD820" s="76"/>
      <c r="CE820" s="76"/>
      <c r="CF820" s="76"/>
      <c r="CG820" s="76"/>
      <c r="CH820" s="76"/>
      <c r="CI820" s="76"/>
      <c r="CJ820" s="76"/>
      <c r="CK820" s="76"/>
      <c r="CL820" s="76"/>
      <c r="CM820" s="76"/>
      <c r="CN820" s="76"/>
      <c r="CO820" s="76"/>
      <c r="CP820" s="76"/>
      <c r="CQ820" s="76"/>
      <c r="CR820" s="76"/>
      <c r="CS820" s="76"/>
      <c r="CT820" s="76"/>
      <c r="CU820" s="76"/>
      <c r="CV820" s="76"/>
      <c r="CW820" s="76"/>
      <c r="CX820" s="76"/>
      <c r="CY820" s="76"/>
      <c r="CZ820" s="76"/>
      <c r="DA820" s="76"/>
      <c r="DB820" s="76"/>
      <c r="DC820" s="76"/>
      <c r="DD820" s="76"/>
      <c r="DE820" s="76"/>
      <c r="DF820" s="76"/>
      <c r="DG820" s="76"/>
      <c r="DH820" s="76"/>
      <c r="DI820" s="76"/>
      <c r="DJ820" s="76"/>
      <c r="DK820" s="76"/>
      <c r="DL820" s="76"/>
      <c r="DM820" s="76"/>
      <c r="DN820" s="76"/>
      <c r="DO820" s="76"/>
      <c r="DP820" s="76"/>
      <c r="DQ820" s="76"/>
      <c r="DR820" s="76"/>
      <c r="DS820" s="76"/>
      <c r="DT820" s="76"/>
      <c r="DU820" s="76"/>
      <c r="DV820" s="76"/>
      <c r="DW820" s="76"/>
      <c r="DX820" s="76"/>
      <c r="DY820" s="76"/>
      <c r="DZ820" s="76"/>
      <c r="EA820" s="76"/>
      <c r="EB820" s="76"/>
      <c r="EC820" s="76"/>
      <c r="ED820" s="76"/>
      <c r="EE820" s="76"/>
      <c r="EF820" s="76"/>
      <c r="EG820" s="76"/>
      <c r="EH820" s="76"/>
      <c r="EI820" s="76"/>
      <c r="EJ820" s="76"/>
      <c r="EK820" s="76"/>
      <c r="EL820" s="76"/>
      <c r="EM820" s="76"/>
      <c r="EN820" s="76"/>
      <c r="EO820" s="76"/>
      <c r="EP820" s="76"/>
      <c r="EQ820" s="76"/>
      <c r="ER820" s="76"/>
      <c r="ES820" s="76"/>
      <c r="ET820" s="76"/>
      <c r="EU820" s="76"/>
      <c r="EV820" s="76"/>
      <c r="EW820" s="76"/>
    </row>
    <row r="821" spans="1:153" s="149" customFormat="1" ht="25.5" x14ac:dyDescent="0.2">
      <c r="A821" s="57" t="s">
        <v>52</v>
      </c>
      <c r="B821" s="17"/>
      <c r="C821" s="59">
        <v>802</v>
      </c>
      <c r="D821" s="62" t="s">
        <v>48</v>
      </c>
      <c r="E821" s="62" t="s">
        <v>1936</v>
      </c>
      <c r="F821" s="62" t="s">
        <v>1937</v>
      </c>
      <c r="G821" s="63">
        <v>1982</v>
      </c>
      <c r="H821" s="64">
        <v>6</v>
      </c>
      <c r="I821" s="57" t="s">
        <v>296</v>
      </c>
      <c r="J821" s="65">
        <v>40508</v>
      </c>
      <c r="K821" s="17"/>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4"/>
      <c r="BP821" s="14"/>
      <c r="BQ821" s="14"/>
      <c r="BR821" s="14"/>
      <c r="BS821" s="14"/>
      <c r="BT821" s="14"/>
      <c r="BU821" s="14"/>
      <c r="BV821" s="14"/>
      <c r="BW821" s="14"/>
      <c r="BX821" s="14"/>
      <c r="BY821" s="14"/>
      <c r="BZ821" s="14"/>
      <c r="CA821" s="14"/>
      <c r="CB821" s="14"/>
      <c r="CC821" s="14"/>
      <c r="CD821" s="14"/>
      <c r="CE821" s="14"/>
      <c r="CF821" s="14"/>
      <c r="CG821" s="14"/>
      <c r="CH821" s="14"/>
      <c r="CI821" s="14"/>
      <c r="CJ821" s="14"/>
      <c r="CK821" s="14"/>
      <c r="CL821" s="14"/>
      <c r="CM821" s="14"/>
      <c r="CN821" s="14"/>
      <c r="CO821" s="14"/>
      <c r="CP821" s="14"/>
      <c r="CQ821" s="14"/>
      <c r="CR821" s="14"/>
      <c r="CS821" s="14"/>
      <c r="CT821" s="14"/>
      <c r="CU821" s="14"/>
      <c r="CV821" s="14"/>
      <c r="CW821" s="14"/>
      <c r="CX821" s="14"/>
      <c r="CY821" s="14"/>
      <c r="CZ821" s="14"/>
      <c r="DA821" s="14"/>
      <c r="DB821" s="14"/>
      <c r="DC821" s="14"/>
      <c r="DD821" s="14"/>
      <c r="DE821" s="14"/>
      <c r="DF821" s="14"/>
      <c r="DG821" s="14"/>
      <c r="DH821" s="14"/>
      <c r="DI821" s="14"/>
      <c r="DJ821" s="14"/>
      <c r="DK821" s="14"/>
      <c r="DL821" s="14"/>
      <c r="DM821" s="14"/>
      <c r="DN821" s="14"/>
      <c r="DO821" s="14"/>
      <c r="DP821" s="14"/>
      <c r="DQ821" s="14"/>
      <c r="DR821" s="14"/>
      <c r="DS821" s="14"/>
      <c r="DT821" s="14"/>
      <c r="DU821" s="14"/>
      <c r="DV821" s="14"/>
      <c r="DW821" s="14"/>
      <c r="DX821" s="14"/>
      <c r="DY821" s="14"/>
      <c r="DZ821" s="14"/>
      <c r="EA821" s="14"/>
      <c r="EB821" s="14"/>
      <c r="EC821" s="14"/>
      <c r="ED821" s="14"/>
      <c r="EE821" s="14"/>
      <c r="EF821" s="14"/>
      <c r="EG821" s="14"/>
      <c r="EH821" s="14"/>
      <c r="EI821" s="14"/>
      <c r="EJ821" s="14"/>
      <c r="EK821" s="14"/>
      <c r="EL821" s="14"/>
      <c r="EM821" s="14"/>
      <c r="EN821" s="14"/>
      <c r="EO821" s="14"/>
      <c r="EP821" s="14"/>
      <c r="EQ821" s="14"/>
      <c r="ER821" s="14"/>
      <c r="ES821" s="14"/>
      <c r="ET821" s="14"/>
      <c r="EU821" s="14"/>
      <c r="EV821" s="14"/>
      <c r="EW821" s="14"/>
    </row>
    <row r="822" spans="1:153" s="130" customFormat="1" ht="12.75" x14ac:dyDescent="0.2">
      <c r="A822" s="57" t="s">
        <v>52</v>
      </c>
      <c r="B822" s="17"/>
      <c r="C822" s="59">
        <v>803</v>
      </c>
      <c r="D822" s="62" t="s">
        <v>33</v>
      </c>
      <c r="E822" s="62" t="s">
        <v>1938</v>
      </c>
      <c r="F822" s="62" t="s">
        <v>1939</v>
      </c>
      <c r="G822" s="63">
        <v>1948</v>
      </c>
      <c r="H822" s="64">
        <v>25</v>
      </c>
      <c r="I822" s="57" t="s">
        <v>156</v>
      </c>
      <c r="J822" s="65">
        <v>40319</v>
      </c>
      <c r="K822" s="17"/>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c r="BP822" s="14"/>
      <c r="BQ822" s="14"/>
      <c r="BR822" s="14"/>
      <c r="BS822" s="14"/>
      <c r="BT822" s="14"/>
      <c r="BU822" s="14"/>
      <c r="BV822" s="14"/>
      <c r="BW822" s="14"/>
      <c r="BX822" s="14"/>
      <c r="BY822" s="14"/>
      <c r="BZ822" s="14"/>
      <c r="CA822" s="14"/>
      <c r="CB822" s="14"/>
      <c r="CC822" s="14"/>
      <c r="CD822" s="14"/>
      <c r="CE822" s="14"/>
      <c r="CF822" s="14"/>
      <c r="CG822" s="14"/>
      <c r="CH822" s="14"/>
      <c r="CI822" s="14"/>
      <c r="CJ822" s="14"/>
      <c r="CK822" s="14"/>
      <c r="CL822" s="14"/>
      <c r="CM822" s="14"/>
      <c r="CN822" s="14"/>
      <c r="CO822" s="14"/>
      <c r="CP822" s="14"/>
      <c r="CQ822" s="14"/>
      <c r="CR822" s="14"/>
      <c r="CS822" s="14"/>
      <c r="CT822" s="14"/>
      <c r="CU822" s="14"/>
      <c r="CV822" s="14"/>
      <c r="CW822" s="14"/>
      <c r="CX822" s="14"/>
      <c r="CY822" s="14"/>
      <c r="CZ822" s="14"/>
      <c r="DA822" s="14"/>
      <c r="DB822" s="14"/>
      <c r="DC822" s="14"/>
      <c r="DD822" s="14"/>
      <c r="DE822" s="14"/>
      <c r="DF822" s="14"/>
      <c r="DG822" s="14"/>
      <c r="DH822" s="14"/>
      <c r="DI822" s="14"/>
      <c r="DJ822" s="14"/>
      <c r="DK822" s="14"/>
      <c r="DL822" s="14"/>
      <c r="DM822" s="14"/>
      <c r="DN822" s="14"/>
      <c r="DO822" s="14"/>
      <c r="DP822" s="14"/>
      <c r="DQ822" s="14"/>
      <c r="DR822" s="14"/>
      <c r="DS822" s="14"/>
      <c r="DT822" s="14"/>
      <c r="DU822" s="14"/>
      <c r="DV822" s="14"/>
      <c r="DW822" s="14"/>
      <c r="DX822" s="14"/>
      <c r="DY822" s="14"/>
      <c r="DZ822" s="14"/>
      <c r="EA822" s="14"/>
      <c r="EB822" s="14"/>
      <c r="EC822" s="14"/>
      <c r="ED822" s="14"/>
      <c r="EE822" s="14"/>
      <c r="EF822" s="14"/>
      <c r="EG822" s="14"/>
      <c r="EH822" s="14"/>
      <c r="EI822" s="14"/>
      <c r="EJ822" s="14"/>
      <c r="EK822" s="14"/>
      <c r="EL822" s="14"/>
      <c r="EM822" s="14"/>
      <c r="EN822" s="14"/>
      <c r="EO822" s="14"/>
      <c r="EP822" s="14"/>
      <c r="EQ822" s="14"/>
      <c r="ER822" s="14"/>
      <c r="ES822" s="14"/>
      <c r="ET822" s="14"/>
      <c r="EU822" s="14"/>
      <c r="EV822" s="14"/>
      <c r="EW822" s="14"/>
    </row>
    <row r="823" spans="1:153" s="14" customFormat="1" ht="38.25" x14ac:dyDescent="0.2">
      <c r="A823" s="61"/>
      <c r="B823" s="17"/>
      <c r="C823" s="59">
        <v>804</v>
      </c>
      <c r="D823" s="62" t="s">
        <v>198</v>
      </c>
      <c r="E823" s="62" t="s">
        <v>1940</v>
      </c>
      <c r="F823" s="62" t="s">
        <v>1941</v>
      </c>
      <c r="G823" s="63" t="s">
        <v>1942</v>
      </c>
      <c r="H823" s="64">
        <v>0</v>
      </c>
      <c r="I823" s="57" t="s">
        <v>1943</v>
      </c>
      <c r="J823" s="65">
        <v>41433</v>
      </c>
      <c r="K823" s="17"/>
    </row>
    <row r="824" spans="1:153" s="149" customFormat="1" ht="38.25" x14ac:dyDescent="0.2">
      <c r="A824" s="57" t="s">
        <v>52</v>
      </c>
      <c r="B824" s="17"/>
      <c r="C824" s="59">
        <v>805</v>
      </c>
      <c r="D824" s="62" t="s">
        <v>85</v>
      </c>
      <c r="E824" s="62" t="s">
        <v>1944</v>
      </c>
      <c r="F824" s="62" t="s">
        <v>1945</v>
      </c>
      <c r="G824" s="63">
        <v>1890</v>
      </c>
      <c r="H824" s="64">
        <v>50</v>
      </c>
      <c r="I824" s="57" t="s">
        <v>235</v>
      </c>
      <c r="J824" s="65">
        <v>39732</v>
      </c>
      <c r="K824" s="17"/>
      <c r="L824" s="76"/>
      <c r="M824" s="76"/>
      <c r="N824" s="76"/>
      <c r="O824" s="76"/>
      <c r="P824" s="76"/>
      <c r="Q824" s="76"/>
      <c r="R824" s="76"/>
      <c r="S824" s="76"/>
      <c r="T824" s="76"/>
      <c r="U824" s="76"/>
      <c r="V824" s="76"/>
      <c r="W824" s="76"/>
      <c r="X824" s="76"/>
      <c r="Y824" s="76"/>
      <c r="Z824" s="76"/>
      <c r="AA824" s="76"/>
      <c r="AB824" s="76"/>
      <c r="AC824" s="76"/>
      <c r="AD824" s="76"/>
      <c r="AE824" s="76"/>
      <c r="AF824" s="76"/>
      <c r="AG824" s="76"/>
      <c r="AH824" s="76"/>
      <c r="AI824" s="76"/>
      <c r="AJ824" s="76"/>
      <c r="AK824" s="76"/>
      <c r="AL824" s="76"/>
      <c r="AM824" s="76"/>
      <c r="AN824" s="76"/>
      <c r="AO824" s="76"/>
      <c r="AP824" s="76"/>
      <c r="AQ824" s="76"/>
      <c r="AR824" s="76"/>
      <c r="AS824" s="76"/>
      <c r="AT824" s="76"/>
      <c r="AU824" s="76"/>
      <c r="AV824" s="76"/>
      <c r="AW824" s="76"/>
      <c r="AX824" s="76"/>
      <c r="AY824" s="76"/>
      <c r="AZ824" s="76"/>
      <c r="BA824" s="76"/>
      <c r="BB824" s="76"/>
      <c r="BC824" s="76"/>
      <c r="BD824" s="76"/>
      <c r="BE824" s="76"/>
      <c r="BF824" s="76"/>
      <c r="BG824" s="76"/>
      <c r="BH824" s="76"/>
      <c r="BI824" s="76"/>
      <c r="BJ824" s="76"/>
      <c r="BK824" s="76"/>
      <c r="BL824" s="76"/>
      <c r="BM824" s="76"/>
      <c r="BN824" s="76"/>
      <c r="BO824" s="76"/>
      <c r="BP824" s="76"/>
      <c r="BQ824" s="76"/>
      <c r="BR824" s="76"/>
      <c r="BS824" s="76"/>
      <c r="BT824" s="76"/>
      <c r="BU824" s="76"/>
      <c r="BV824" s="76"/>
      <c r="BW824" s="76"/>
      <c r="BX824" s="76"/>
      <c r="BY824" s="76"/>
      <c r="BZ824" s="76"/>
      <c r="CA824" s="76"/>
      <c r="CB824" s="76"/>
      <c r="CC824" s="76"/>
      <c r="CD824" s="76"/>
      <c r="CE824" s="76"/>
      <c r="CF824" s="76"/>
      <c r="CG824" s="76"/>
      <c r="CH824" s="76"/>
      <c r="CI824" s="76"/>
      <c r="CJ824" s="76"/>
      <c r="CK824" s="76"/>
      <c r="CL824" s="76"/>
      <c r="CM824" s="76"/>
      <c r="CN824" s="76"/>
      <c r="CO824" s="76"/>
      <c r="CP824" s="76"/>
      <c r="CQ824" s="76"/>
      <c r="CR824" s="76"/>
      <c r="CS824" s="76"/>
      <c r="CT824" s="76"/>
      <c r="CU824" s="76"/>
      <c r="CV824" s="76"/>
      <c r="CW824" s="76"/>
      <c r="CX824" s="76"/>
      <c r="CY824" s="76"/>
      <c r="CZ824" s="76"/>
      <c r="DA824" s="76"/>
      <c r="DB824" s="76"/>
      <c r="DC824" s="76"/>
      <c r="DD824" s="76"/>
      <c r="DE824" s="76"/>
      <c r="DF824" s="76"/>
      <c r="DG824" s="76"/>
      <c r="DH824" s="76"/>
      <c r="DI824" s="76"/>
      <c r="DJ824" s="76"/>
      <c r="DK824" s="76"/>
      <c r="DL824" s="76"/>
      <c r="DM824" s="76"/>
      <c r="DN824" s="76"/>
      <c r="DO824" s="76"/>
      <c r="DP824" s="76"/>
      <c r="DQ824" s="76"/>
      <c r="DR824" s="76"/>
      <c r="DS824" s="76"/>
      <c r="DT824" s="76"/>
      <c r="DU824" s="76"/>
      <c r="DV824" s="76"/>
      <c r="DW824" s="76"/>
      <c r="DX824" s="76"/>
      <c r="DY824" s="76"/>
      <c r="DZ824" s="76"/>
      <c r="EA824" s="76"/>
      <c r="EB824" s="76"/>
      <c r="EC824" s="76"/>
      <c r="ED824" s="76"/>
      <c r="EE824" s="76"/>
      <c r="EF824" s="76"/>
      <c r="EG824" s="76"/>
      <c r="EH824" s="76"/>
      <c r="EI824" s="76"/>
      <c r="EJ824" s="76"/>
      <c r="EK824" s="76"/>
      <c r="EL824" s="76"/>
      <c r="EM824" s="76"/>
      <c r="EN824" s="76"/>
      <c r="EO824" s="76"/>
      <c r="EP824" s="76"/>
      <c r="EQ824" s="76"/>
      <c r="ER824" s="76"/>
      <c r="ES824" s="76"/>
      <c r="ET824" s="76"/>
      <c r="EU824" s="76"/>
      <c r="EV824" s="76"/>
      <c r="EW824" s="76"/>
    </row>
    <row r="825" spans="1:153" s="149" customFormat="1" ht="25.5" x14ac:dyDescent="0.2">
      <c r="A825" s="57"/>
      <c r="B825" s="17"/>
      <c r="C825" s="59">
        <v>806</v>
      </c>
      <c r="D825" s="84" t="s">
        <v>48</v>
      </c>
      <c r="E825" s="85" t="s">
        <v>1946</v>
      </c>
      <c r="F825" s="85" t="s">
        <v>1947</v>
      </c>
      <c r="G825" s="63">
        <v>1890</v>
      </c>
      <c r="H825" s="64">
        <v>0</v>
      </c>
      <c r="I825" s="57" t="s">
        <v>84</v>
      </c>
      <c r="J825" s="65">
        <v>42663</v>
      </c>
      <c r="K825" s="17"/>
      <c r="L825" s="76"/>
      <c r="M825" s="76"/>
      <c r="N825" s="76"/>
      <c r="O825" s="76"/>
      <c r="P825" s="76"/>
      <c r="Q825" s="76"/>
      <c r="R825" s="76"/>
      <c r="S825" s="76"/>
      <c r="T825" s="76"/>
      <c r="U825" s="76"/>
      <c r="V825" s="76"/>
      <c r="W825" s="76"/>
      <c r="X825" s="76"/>
      <c r="Y825" s="76"/>
      <c r="Z825" s="76"/>
      <c r="AA825" s="76"/>
      <c r="AB825" s="76"/>
      <c r="AC825" s="76"/>
      <c r="AD825" s="76"/>
      <c r="AE825" s="76"/>
      <c r="AF825" s="76"/>
      <c r="AG825" s="76"/>
      <c r="AH825" s="76"/>
      <c r="AI825" s="76"/>
      <c r="AJ825" s="76"/>
      <c r="AK825" s="76"/>
      <c r="AL825" s="76"/>
      <c r="AM825" s="76"/>
      <c r="AN825" s="76"/>
      <c r="AO825" s="76"/>
      <c r="AP825" s="76"/>
      <c r="AQ825" s="76"/>
      <c r="AR825" s="76"/>
      <c r="AS825" s="76"/>
      <c r="AT825" s="76"/>
      <c r="AU825" s="76"/>
      <c r="AV825" s="76"/>
      <c r="AW825" s="76"/>
      <c r="AX825" s="76"/>
      <c r="AY825" s="76"/>
      <c r="AZ825" s="76"/>
      <c r="BA825" s="76"/>
      <c r="BB825" s="76"/>
      <c r="BC825" s="76"/>
      <c r="BD825" s="76"/>
      <c r="BE825" s="76"/>
      <c r="BF825" s="76"/>
      <c r="BG825" s="76"/>
      <c r="BH825" s="76"/>
      <c r="BI825" s="76"/>
      <c r="BJ825" s="76"/>
      <c r="BK825" s="76"/>
      <c r="BL825" s="76"/>
      <c r="BM825" s="76"/>
      <c r="BN825" s="76"/>
      <c r="BO825" s="76"/>
      <c r="BP825" s="76"/>
      <c r="BQ825" s="76"/>
      <c r="BR825" s="76"/>
      <c r="BS825" s="76"/>
      <c r="BT825" s="76"/>
      <c r="BU825" s="76"/>
      <c r="BV825" s="76"/>
      <c r="BW825" s="76"/>
      <c r="BX825" s="76"/>
      <c r="BY825" s="76"/>
      <c r="BZ825" s="76"/>
      <c r="CA825" s="76"/>
      <c r="CB825" s="76"/>
      <c r="CC825" s="76"/>
      <c r="CD825" s="76"/>
      <c r="CE825" s="76"/>
      <c r="CF825" s="76"/>
      <c r="CG825" s="76"/>
      <c r="CH825" s="76"/>
      <c r="CI825" s="76"/>
      <c r="CJ825" s="76"/>
      <c r="CK825" s="76"/>
      <c r="CL825" s="76"/>
      <c r="CM825" s="76"/>
      <c r="CN825" s="76"/>
      <c r="CO825" s="76"/>
      <c r="CP825" s="76"/>
      <c r="CQ825" s="76"/>
      <c r="CR825" s="76"/>
      <c r="CS825" s="76"/>
      <c r="CT825" s="76"/>
      <c r="CU825" s="76"/>
      <c r="CV825" s="76"/>
      <c r="CW825" s="76"/>
      <c r="CX825" s="76"/>
      <c r="CY825" s="76"/>
      <c r="CZ825" s="76"/>
      <c r="DA825" s="76"/>
      <c r="DB825" s="76"/>
      <c r="DC825" s="76"/>
      <c r="DD825" s="76"/>
      <c r="DE825" s="76"/>
      <c r="DF825" s="76"/>
      <c r="DG825" s="76"/>
      <c r="DH825" s="76"/>
      <c r="DI825" s="76"/>
      <c r="DJ825" s="76"/>
      <c r="DK825" s="76"/>
      <c r="DL825" s="76"/>
      <c r="DM825" s="76"/>
      <c r="DN825" s="76"/>
      <c r="DO825" s="76"/>
      <c r="DP825" s="76"/>
      <c r="DQ825" s="76"/>
      <c r="DR825" s="76"/>
      <c r="DS825" s="76"/>
      <c r="DT825" s="76"/>
      <c r="DU825" s="76"/>
      <c r="DV825" s="76"/>
      <c r="DW825" s="76"/>
      <c r="DX825" s="76"/>
      <c r="DY825" s="76"/>
      <c r="DZ825" s="76"/>
      <c r="EA825" s="76"/>
      <c r="EB825" s="76"/>
      <c r="EC825" s="76"/>
      <c r="ED825" s="76"/>
      <c r="EE825" s="76"/>
      <c r="EF825" s="76"/>
      <c r="EG825" s="76"/>
      <c r="EH825" s="76"/>
      <c r="EI825" s="76"/>
      <c r="EJ825" s="76"/>
      <c r="EK825" s="76"/>
      <c r="EL825" s="76"/>
      <c r="EM825" s="76"/>
      <c r="EN825" s="76"/>
      <c r="EO825" s="76"/>
      <c r="EP825" s="76"/>
      <c r="EQ825" s="76"/>
      <c r="ER825" s="76"/>
      <c r="ES825" s="76"/>
      <c r="ET825" s="76"/>
      <c r="EU825" s="76"/>
      <c r="EV825" s="76"/>
      <c r="EW825" s="76"/>
    </row>
    <row r="826" spans="1:153" s="149" customFormat="1" ht="38.25" x14ac:dyDescent="0.2">
      <c r="A826" s="61"/>
      <c r="B826" s="68"/>
      <c r="C826" s="59">
        <v>807</v>
      </c>
      <c r="D826" s="62" t="s">
        <v>116</v>
      </c>
      <c r="E826" s="62" t="s">
        <v>1948</v>
      </c>
      <c r="F826" s="62" t="s">
        <v>1949</v>
      </c>
      <c r="G826" s="57">
        <v>1912</v>
      </c>
      <c r="H826" s="63">
        <v>120</v>
      </c>
      <c r="I826" s="57" t="s">
        <v>40</v>
      </c>
      <c r="J826" s="65">
        <v>41885</v>
      </c>
      <c r="K826" s="17"/>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c r="BQ826" s="14"/>
      <c r="BR826" s="14"/>
      <c r="BS826" s="14"/>
      <c r="BT826" s="14"/>
      <c r="BU826" s="14"/>
      <c r="BV826" s="14"/>
      <c r="BW826" s="14"/>
      <c r="BX826" s="14"/>
      <c r="BY826" s="14"/>
      <c r="BZ826" s="14"/>
      <c r="CA826" s="14"/>
      <c r="CB826" s="14"/>
      <c r="CC826" s="14"/>
      <c r="CD826" s="14"/>
      <c r="CE826" s="14"/>
      <c r="CF826" s="14"/>
      <c r="CG826" s="14"/>
      <c r="CH826" s="14"/>
      <c r="CI826" s="14"/>
      <c r="CJ826" s="14"/>
      <c r="CK826" s="14"/>
      <c r="CL826" s="14"/>
      <c r="CM826" s="14"/>
      <c r="CN826" s="14"/>
      <c r="CO826" s="14"/>
      <c r="CP826" s="14"/>
      <c r="CQ826" s="14"/>
      <c r="CR826" s="14"/>
      <c r="CS826" s="14"/>
      <c r="CT826" s="14"/>
      <c r="CU826" s="14"/>
      <c r="CV826" s="14"/>
      <c r="CW826" s="14"/>
      <c r="CX826" s="14"/>
      <c r="CY826" s="14"/>
      <c r="CZ826" s="14"/>
      <c r="DA826" s="14"/>
      <c r="DB826" s="14"/>
      <c r="DC826" s="14"/>
      <c r="DD826" s="14"/>
      <c r="DE826" s="14"/>
      <c r="DF826" s="14"/>
      <c r="DG826" s="14"/>
      <c r="DH826" s="14"/>
      <c r="DI826" s="14"/>
      <c r="DJ826" s="14"/>
      <c r="DK826" s="14"/>
      <c r="DL826" s="14"/>
      <c r="DM826" s="14"/>
      <c r="DN826" s="14"/>
      <c r="DO826" s="14"/>
      <c r="DP826" s="14"/>
      <c r="DQ826" s="14"/>
      <c r="DR826" s="14"/>
      <c r="DS826" s="14"/>
      <c r="DT826" s="14"/>
      <c r="DU826" s="14"/>
      <c r="DV826" s="14"/>
      <c r="DW826" s="14"/>
      <c r="DX826" s="14"/>
      <c r="DY826" s="14"/>
      <c r="DZ826" s="14"/>
      <c r="EA826" s="14"/>
      <c r="EB826" s="14"/>
      <c r="EC826" s="14"/>
      <c r="ED826" s="14"/>
      <c r="EE826" s="14"/>
      <c r="EF826" s="14"/>
      <c r="EG826" s="14"/>
      <c r="EH826" s="14"/>
      <c r="EI826" s="14"/>
      <c r="EJ826" s="14"/>
      <c r="EK826" s="14"/>
      <c r="EL826" s="14"/>
      <c r="EM826" s="14"/>
      <c r="EN826" s="14"/>
      <c r="EO826" s="14"/>
      <c r="EP826" s="14"/>
      <c r="EQ826" s="14"/>
      <c r="ER826" s="14"/>
      <c r="ES826" s="14"/>
      <c r="ET826" s="14"/>
      <c r="EU826" s="14"/>
      <c r="EV826" s="14"/>
      <c r="EW826" s="14"/>
    </row>
    <row r="827" spans="1:153" s="149" customFormat="1" ht="51" x14ac:dyDescent="0.2">
      <c r="A827" s="107" t="s">
        <v>52</v>
      </c>
      <c r="B827" s="94"/>
      <c r="C827" s="59">
        <v>808</v>
      </c>
      <c r="D827" s="84" t="s">
        <v>1950</v>
      </c>
      <c r="E827" s="62" t="s">
        <v>1951</v>
      </c>
      <c r="F827" s="62" t="s">
        <v>1952</v>
      </c>
      <c r="G827" s="115">
        <v>1951</v>
      </c>
      <c r="H827" s="64">
        <v>40</v>
      </c>
      <c r="I827" s="57" t="s">
        <v>1953</v>
      </c>
      <c r="J827" s="65">
        <v>43141</v>
      </c>
      <c r="K827" s="17"/>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c r="BQ827" s="14"/>
      <c r="BR827" s="14"/>
      <c r="BS827" s="14"/>
      <c r="BT827" s="14"/>
      <c r="BU827" s="14"/>
      <c r="BV827" s="14"/>
      <c r="BW827" s="14"/>
      <c r="BX827" s="14"/>
      <c r="BY827" s="14"/>
      <c r="BZ827" s="14"/>
      <c r="CA827" s="14"/>
      <c r="CB827" s="14"/>
      <c r="CC827" s="14"/>
      <c r="CD827" s="14"/>
      <c r="CE827" s="14"/>
      <c r="CF827" s="14"/>
      <c r="CG827" s="14"/>
      <c r="CH827" s="14"/>
      <c r="CI827" s="14"/>
      <c r="CJ827" s="14"/>
      <c r="CK827" s="14"/>
      <c r="CL827" s="14"/>
      <c r="CM827" s="14"/>
      <c r="CN827" s="14"/>
      <c r="CO827" s="14"/>
      <c r="CP827" s="14"/>
      <c r="CQ827" s="14"/>
      <c r="CR827" s="14"/>
      <c r="CS827" s="14"/>
      <c r="CT827" s="14"/>
      <c r="CU827" s="14"/>
      <c r="CV827" s="14"/>
      <c r="CW827" s="14"/>
      <c r="CX827" s="14"/>
      <c r="CY827" s="14"/>
      <c r="CZ827" s="14"/>
      <c r="DA827" s="14"/>
      <c r="DB827" s="14"/>
      <c r="DC827" s="14"/>
      <c r="DD827" s="14"/>
      <c r="DE827" s="14"/>
      <c r="DF827" s="14"/>
      <c r="DG827" s="14"/>
      <c r="DH827" s="14"/>
      <c r="DI827" s="14"/>
      <c r="DJ827" s="14"/>
      <c r="DK827" s="14"/>
      <c r="DL827" s="14"/>
      <c r="DM827" s="14"/>
      <c r="DN827" s="14"/>
      <c r="DO827" s="14"/>
      <c r="DP827" s="14"/>
      <c r="DQ827" s="14"/>
      <c r="DR827" s="14"/>
      <c r="DS827" s="14"/>
      <c r="DT827" s="14"/>
      <c r="DU827" s="14"/>
      <c r="DV827" s="14"/>
      <c r="DW827" s="14"/>
      <c r="DX827" s="14"/>
      <c r="DY827" s="14"/>
      <c r="DZ827" s="14"/>
      <c r="EA827" s="14"/>
      <c r="EB827" s="14"/>
      <c r="EC827" s="14"/>
      <c r="ED827" s="14"/>
      <c r="EE827" s="14"/>
      <c r="EF827" s="14"/>
      <c r="EG827" s="14"/>
      <c r="EH827" s="14"/>
      <c r="EI827" s="14"/>
      <c r="EJ827" s="14"/>
      <c r="EK827" s="14"/>
      <c r="EL827" s="14"/>
      <c r="EM827" s="14"/>
      <c r="EN827" s="14"/>
      <c r="EO827" s="14"/>
      <c r="EP827" s="14"/>
      <c r="EQ827" s="14"/>
      <c r="ER827" s="14"/>
      <c r="ES827" s="14"/>
      <c r="ET827" s="14"/>
      <c r="EU827" s="14"/>
      <c r="EV827" s="14"/>
      <c r="EW827" s="14"/>
    </row>
    <row r="828" spans="1:153" s="149" customFormat="1" ht="38.25" x14ac:dyDescent="0.2">
      <c r="A828" s="61" t="s">
        <v>1</v>
      </c>
      <c r="B828" s="94"/>
      <c r="C828" s="59">
        <v>809</v>
      </c>
      <c r="D828" s="84" t="s">
        <v>48</v>
      </c>
      <c r="E828" s="62" t="s">
        <v>1954</v>
      </c>
      <c r="F828" s="62" t="s">
        <v>1955</v>
      </c>
      <c r="G828" s="63">
        <v>1942</v>
      </c>
      <c r="H828" s="64">
        <v>49</v>
      </c>
      <c r="I828" s="57" t="s">
        <v>1956</v>
      </c>
      <c r="J828" s="65">
        <v>43141</v>
      </c>
      <c r="K828" s="17"/>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c r="BP828" s="14"/>
      <c r="BQ828" s="14"/>
      <c r="BR828" s="14"/>
      <c r="BS828" s="14"/>
      <c r="BT828" s="14"/>
      <c r="BU828" s="14"/>
      <c r="BV828" s="14"/>
      <c r="BW828" s="14"/>
      <c r="BX828" s="14"/>
      <c r="BY828" s="14"/>
      <c r="BZ828" s="14"/>
      <c r="CA828" s="14"/>
      <c r="CB828" s="14"/>
      <c r="CC828" s="14"/>
      <c r="CD828" s="14"/>
      <c r="CE828" s="14"/>
      <c r="CF828" s="14"/>
      <c r="CG828" s="14"/>
      <c r="CH828" s="14"/>
      <c r="CI828" s="14"/>
      <c r="CJ828" s="14"/>
      <c r="CK828" s="14"/>
      <c r="CL828" s="14"/>
      <c r="CM828" s="14"/>
      <c r="CN828" s="14"/>
      <c r="CO828" s="14"/>
      <c r="CP828" s="14"/>
      <c r="CQ828" s="14"/>
      <c r="CR828" s="14"/>
      <c r="CS828" s="14"/>
      <c r="CT828" s="14"/>
      <c r="CU828" s="14"/>
      <c r="CV828" s="14"/>
      <c r="CW828" s="14"/>
      <c r="CX828" s="14"/>
      <c r="CY828" s="14"/>
      <c r="CZ828" s="14"/>
      <c r="DA828" s="14"/>
      <c r="DB828" s="14"/>
      <c r="DC828" s="14"/>
      <c r="DD828" s="14"/>
      <c r="DE828" s="14"/>
      <c r="DF828" s="14"/>
      <c r="DG828" s="14"/>
      <c r="DH828" s="14"/>
      <c r="DI828" s="14"/>
      <c r="DJ828" s="14"/>
      <c r="DK828" s="14"/>
      <c r="DL828" s="14"/>
      <c r="DM828" s="14"/>
      <c r="DN828" s="14"/>
      <c r="DO828" s="14"/>
      <c r="DP828" s="14"/>
      <c r="DQ828" s="14"/>
      <c r="DR828" s="14"/>
      <c r="DS828" s="14"/>
      <c r="DT828" s="14"/>
      <c r="DU828" s="14"/>
      <c r="DV828" s="14"/>
      <c r="DW828" s="14"/>
      <c r="DX828" s="14"/>
      <c r="DY828" s="14"/>
      <c r="DZ828" s="14"/>
      <c r="EA828" s="14"/>
      <c r="EB828" s="14"/>
      <c r="EC828" s="14"/>
      <c r="ED828" s="14"/>
      <c r="EE828" s="14"/>
      <c r="EF828" s="14"/>
      <c r="EG828" s="14"/>
      <c r="EH828" s="14"/>
      <c r="EI828" s="14"/>
      <c r="EJ828" s="14"/>
      <c r="EK828" s="14"/>
      <c r="EL828" s="14"/>
      <c r="EM828" s="14"/>
      <c r="EN828" s="14"/>
      <c r="EO828" s="14"/>
      <c r="EP828" s="14"/>
      <c r="EQ828" s="14"/>
      <c r="ER828" s="14"/>
      <c r="ES828" s="14"/>
      <c r="ET828" s="14"/>
      <c r="EU828" s="14"/>
      <c r="EV828" s="14"/>
      <c r="EW828" s="14"/>
    </row>
    <row r="829" spans="1:153" s="149" customFormat="1" ht="25.5" x14ac:dyDescent="0.2">
      <c r="A829" s="61" t="s">
        <v>1245</v>
      </c>
      <c r="B829" s="17"/>
      <c r="C829" s="59">
        <v>810</v>
      </c>
      <c r="D829" s="84" t="s">
        <v>85</v>
      </c>
      <c r="E829" s="85" t="s">
        <v>1957</v>
      </c>
      <c r="F829" s="62" t="s">
        <v>1958</v>
      </c>
      <c r="G829" s="63">
        <v>1906</v>
      </c>
      <c r="H829" s="64">
        <v>0</v>
      </c>
      <c r="I829" s="57" t="s">
        <v>84</v>
      </c>
      <c r="J829" s="65">
        <v>42584</v>
      </c>
      <c r="K829" s="17"/>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4"/>
      <c r="BP829" s="14"/>
      <c r="BQ829" s="14"/>
      <c r="BR829" s="14"/>
      <c r="BS829" s="14"/>
      <c r="BT829" s="14"/>
      <c r="BU829" s="14"/>
      <c r="BV829" s="14"/>
      <c r="BW829" s="14"/>
      <c r="BX829" s="14"/>
      <c r="BY829" s="14"/>
      <c r="BZ829" s="14"/>
      <c r="CA829" s="14"/>
      <c r="CB829" s="14"/>
      <c r="CC829" s="14"/>
      <c r="CD829" s="14"/>
      <c r="CE829" s="14"/>
      <c r="CF829" s="14"/>
      <c r="CG829" s="14"/>
      <c r="CH829" s="14"/>
      <c r="CI829" s="14"/>
      <c r="CJ829" s="14"/>
      <c r="CK829" s="14"/>
      <c r="CL829" s="14"/>
      <c r="CM829" s="14"/>
      <c r="CN829" s="14"/>
      <c r="CO829" s="14"/>
      <c r="CP829" s="14"/>
      <c r="CQ829" s="14"/>
      <c r="CR829" s="14"/>
      <c r="CS829" s="14"/>
      <c r="CT829" s="14"/>
      <c r="CU829" s="14"/>
      <c r="CV829" s="14"/>
      <c r="CW829" s="14"/>
      <c r="CX829" s="14"/>
      <c r="CY829" s="14"/>
      <c r="CZ829" s="14"/>
      <c r="DA829" s="14"/>
      <c r="DB829" s="14"/>
      <c r="DC829" s="14"/>
      <c r="DD829" s="14"/>
      <c r="DE829" s="14"/>
      <c r="DF829" s="14"/>
      <c r="DG829" s="14"/>
      <c r="DH829" s="14"/>
      <c r="DI829" s="14"/>
      <c r="DJ829" s="14"/>
      <c r="DK829" s="14"/>
      <c r="DL829" s="14"/>
      <c r="DM829" s="14"/>
      <c r="DN829" s="14"/>
      <c r="DO829" s="14"/>
      <c r="DP829" s="14"/>
      <c r="DQ829" s="14"/>
      <c r="DR829" s="14"/>
      <c r="DS829" s="14"/>
      <c r="DT829" s="14"/>
      <c r="DU829" s="14"/>
      <c r="DV829" s="14"/>
      <c r="DW829" s="14"/>
      <c r="DX829" s="14"/>
      <c r="DY829" s="14"/>
      <c r="DZ829" s="14"/>
      <c r="EA829" s="14"/>
      <c r="EB829" s="14"/>
      <c r="EC829" s="14"/>
      <c r="ED829" s="14"/>
      <c r="EE829" s="14"/>
      <c r="EF829" s="14"/>
      <c r="EG829" s="14"/>
      <c r="EH829" s="14"/>
      <c r="EI829" s="14"/>
      <c r="EJ829" s="14"/>
      <c r="EK829" s="14"/>
      <c r="EL829" s="14"/>
      <c r="EM829" s="14"/>
      <c r="EN829" s="14"/>
      <c r="EO829" s="14"/>
      <c r="EP829" s="14"/>
      <c r="EQ829" s="14"/>
      <c r="ER829" s="14"/>
      <c r="ES829" s="14"/>
      <c r="ET829" s="14"/>
      <c r="EU829" s="14"/>
      <c r="EV829" s="14"/>
      <c r="EW829" s="14"/>
    </row>
    <row r="830" spans="1:153" s="149" customFormat="1" ht="25.5" x14ac:dyDescent="0.2">
      <c r="A830" s="61" t="s">
        <v>1</v>
      </c>
      <c r="B830" s="17"/>
      <c r="C830" s="59">
        <v>811</v>
      </c>
      <c r="D830" s="62" t="s">
        <v>48</v>
      </c>
      <c r="E830" s="62" t="s">
        <v>99</v>
      </c>
      <c r="F830" s="62" t="s">
        <v>1959</v>
      </c>
      <c r="G830" s="63">
        <v>1929</v>
      </c>
      <c r="H830" s="64">
        <v>30</v>
      </c>
      <c r="I830" s="57" t="s">
        <v>423</v>
      </c>
      <c r="J830" s="65">
        <v>41106</v>
      </c>
      <c r="K830" s="17"/>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c r="BQ830" s="14"/>
      <c r="BR830" s="14"/>
      <c r="BS830" s="14"/>
      <c r="BT830" s="14"/>
      <c r="BU830" s="14"/>
      <c r="BV830" s="14"/>
      <c r="BW830" s="14"/>
      <c r="BX830" s="14"/>
      <c r="BY830" s="14"/>
      <c r="BZ830" s="14"/>
      <c r="CA830" s="14"/>
      <c r="CB830" s="14"/>
      <c r="CC830" s="14"/>
      <c r="CD830" s="14"/>
      <c r="CE830" s="14"/>
      <c r="CF830" s="14"/>
      <c r="CG830" s="14"/>
      <c r="CH830" s="14"/>
      <c r="CI830" s="14"/>
      <c r="CJ830" s="14"/>
      <c r="CK830" s="14"/>
      <c r="CL830" s="14"/>
      <c r="CM830" s="14"/>
      <c r="CN830" s="14"/>
      <c r="CO830" s="14"/>
      <c r="CP830" s="14"/>
      <c r="CQ830" s="14"/>
      <c r="CR830" s="14"/>
      <c r="CS830" s="14"/>
      <c r="CT830" s="14"/>
      <c r="CU830" s="14"/>
      <c r="CV830" s="14"/>
      <c r="CW830" s="14"/>
      <c r="CX830" s="14"/>
      <c r="CY830" s="14"/>
      <c r="CZ830" s="14"/>
      <c r="DA830" s="14"/>
      <c r="DB830" s="14"/>
      <c r="DC830" s="14"/>
      <c r="DD830" s="14"/>
      <c r="DE830" s="14"/>
      <c r="DF830" s="14"/>
      <c r="DG830" s="14"/>
      <c r="DH830" s="14"/>
      <c r="DI830" s="14"/>
      <c r="DJ830" s="14"/>
      <c r="DK830" s="14"/>
      <c r="DL830" s="14"/>
      <c r="DM830" s="14"/>
      <c r="DN830" s="14"/>
      <c r="DO830" s="14"/>
      <c r="DP830" s="14"/>
      <c r="DQ830" s="14"/>
      <c r="DR830" s="14"/>
      <c r="DS830" s="14"/>
      <c r="DT830" s="14"/>
      <c r="DU830" s="14"/>
      <c r="DV830" s="14"/>
      <c r="DW830" s="14"/>
      <c r="DX830" s="14"/>
      <c r="DY830" s="14"/>
      <c r="DZ830" s="14"/>
      <c r="EA830" s="14"/>
      <c r="EB830" s="14"/>
      <c r="EC830" s="14"/>
      <c r="ED830" s="14"/>
      <c r="EE830" s="14"/>
      <c r="EF830" s="14"/>
      <c r="EG830" s="14"/>
      <c r="EH830" s="14"/>
      <c r="EI830" s="14"/>
      <c r="EJ830" s="14"/>
      <c r="EK830" s="14"/>
      <c r="EL830" s="14"/>
      <c r="EM830" s="14"/>
      <c r="EN830" s="14"/>
      <c r="EO830" s="14"/>
      <c r="EP830" s="14"/>
      <c r="EQ830" s="14"/>
      <c r="ER830" s="14"/>
      <c r="ES830" s="14"/>
      <c r="ET830" s="14"/>
      <c r="EU830" s="14"/>
      <c r="EV830" s="14"/>
      <c r="EW830" s="14"/>
    </row>
    <row r="831" spans="1:153" s="100" customFormat="1" ht="25.5" x14ac:dyDescent="0.2">
      <c r="A831" s="61" t="s">
        <v>1272</v>
      </c>
      <c r="B831" s="126"/>
      <c r="C831" s="59">
        <v>812</v>
      </c>
      <c r="D831" s="110" t="s">
        <v>0</v>
      </c>
      <c r="E831" s="110" t="s">
        <v>1960</v>
      </c>
      <c r="F831" s="110" t="s">
        <v>1961</v>
      </c>
      <c r="G831" s="112">
        <v>1937</v>
      </c>
      <c r="H831" s="113" t="s">
        <v>284</v>
      </c>
      <c r="I831" s="60" t="s">
        <v>1962</v>
      </c>
      <c r="J831" s="114">
        <v>39814</v>
      </c>
      <c r="K831" s="126"/>
      <c r="L831" s="76"/>
      <c r="M831" s="76"/>
      <c r="N831" s="76"/>
      <c r="O831" s="76"/>
      <c r="P831" s="76"/>
      <c r="Q831" s="76"/>
      <c r="R831" s="76"/>
      <c r="S831" s="76"/>
      <c r="T831" s="76"/>
      <c r="U831" s="76"/>
      <c r="V831" s="76"/>
      <c r="W831" s="76"/>
      <c r="X831" s="76"/>
      <c r="Y831" s="76"/>
      <c r="Z831" s="76"/>
      <c r="AA831" s="76"/>
      <c r="AB831" s="76"/>
      <c r="AC831" s="76"/>
      <c r="AD831" s="76"/>
      <c r="AE831" s="76"/>
      <c r="AF831" s="76"/>
      <c r="AG831" s="76"/>
      <c r="AH831" s="76"/>
      <c r="AI831" s="76"/>
      <c r="AJ831" s="76"/>
      <c r="AK831" s="76"/>
      <c r="AL831" s="76"/>
      <c r="AM831" s="76"/>
      <c r="AN831" s="76"/>
      <c r="AO831" s="76"/>
      <c r="AP831" s="76"/>
      <c r="AQ831" s="76"/>
      <c r="AR831" s="76"/>
      <c r="AS831" s="76"/>
      <c r="AT831" s="76"/>
      <c r="AU831" s="76"/>
      <c r="AV831" s="76"/>
      <c r="AW831" s="76"/>
      <c r="AX831" s="76"/>
      <c r="AY831" s="76"/>
      <c r="AZ831" s="76"/>
      <c r="BA831" s="76"/>
      <c r="BB831" s="76"/>
      <c r="BC831" s="76"/>
      <c r="BD831" s="76"/>
      <c r="BE831" s="76"/>
      <c r="BF831" s="76"/>
      <c r="BG831" s="76"/>
      <c r="BH831" s="76"/>
      <c r="BI831" s="76"/>
      <c r="BJ831" s="76"/>
      <c r="BK831" s="76"/>
      <c r="BL831" s="76"/>
      <c r="BM831" s="76"/>
      <c r="BN831" s="76"/>
      <c r="BO831" s="76"/>
      <c r="BP831" s="76"/>
      <c r="BQ831" s="76"/>
      <c r="BR831" s="76"/>
      <c r="BS831" s="76"/>
      <c r="BT831" s="76"/>
      <c r="BU831" s="76"/>
      <c r="BV831" s="76"/>
      <c r="BW831" s="76"/>
      <c r="BX831" s="76"/>
      <c r="BY831" s="76"/>
      <c r="BZ831" s="76"/>
      <c r="CA831" s="76"/>
      <c r="CB831" s="76"/>
      <c r="CC831" s="76"/>
      <c r="CD831" s="76"/>
      <c r="CE831" s="76"/>
      <c r="CF831" s="76"/>
      <c r="CG831" s="76"/>
      <c r="CH831" s="76"/>
      <c r="CI831" s="76"/>
      <c r="CJ831" s="76"/>
      <c r="CK831" s="76"/>
      <c r="CL831" s="76"/>
      <c r="CM831" s="76"/>
      <c r="CN831" s="76"/>
      <c r="CO831" s="76"/>
      <c r="CP831" s="76"/>
      <c r="CQ831" s="76"/>
      <c r="CR831" s="76"/>
      <c r="CS831" s="76"/>
      <c r="CT831" s="76"/>
      <c r="CU831" s="76"/>
      <c r="CV831" s="76"/>
      <c r="CW831" s="76"/>
      <c r="CX831" s="76"/>
      <c r="CY831" s="76"/>
      <c r="CZ831" s="76"/>
      <c r="DA831" s="76"/>
      <c r="DB831" s="76"/>
      <c r="DC831" s="76"/>
      <c r="DD831" s="76"/>
      <c r="DE831" s="76"/>
      <c r="DF831" s="76"/>
      <c r="DG831" s="76"/>
      <c r="DH831" s="76"/>
      <c r="DI831" s="76"/>
      <c r="DJ831" s="76"/>
      <c r="DK831" s="76"/>
      <c r="DL831" s="76"/>
      <c r="DM831" s="76"/>
      <c r="DN831" s="76"/>
      <c r="DO831" s="76"/>
      <c r="DP831" s="76"/>
      <c r="DQ831" s="76"/>
      <c r="DR831" s="76"/>
      <c r="DS831" s="76"/>
      <c r="DT831" s="76"/>
      <c r="DU831" s="76"/>
      <c r="DV831" s="76"/>
      <c r="DW831" s="76"/>
      <c r="DX831" s="76"/>
      <c r="DY831" s="76"/>
      <c r="DZ831" s="76"/>
      <c r="EA831" s="76"/>
      <c r="EB831" s="76"/>
      <c r="EC831" s="76"/>
      <c r="ED831" s="76"/>
      <c r="EE831" s="76"/>
      <c r="EF831" s="76"/>
      <c r="EG831" s="76"/>
      <c r="EH831" s="76"/>
      <c r="EI831" s="76"/>
      <c r="EJ831" s="76"/>
      <c r="EK831" s="76"/>
      <c r="EL831" s="76"/>
      <c r="EM831" s="76"/>
      <c r="EN831" s="76"/>
      <c r="EO831" s="76"/>
      <c r="EP831" s="76"/>
      <c r="EQ831" s="76"/>
      <c r="ER831" s="76"/>
      <c r="ES831" s="76"/>
      <c r="ET831" s="76"/>
      <c r="EU831" s="76"/>
      <c r="EV831" s="76"/>
      <c r="EW831" s="76"/>
    </row>
    <row r="832" spans="1:153" s="14" customFormat="1" ht="25.5" x14ac:dyDescent="0.2">
      <c r="A832" s="61" t="s">
        <v>1963</v>
      </c>
      <c r="B832" s="17"/>
      <c r="C832" s="59">
        <v>813</v>
      </c>
      <c r="D832" s="62" t="s">
        <v>85</v>
      </c>
      <c r="E832" s="62" t="s">
        <v>1964</v>
      </c>
      <c r="F832" s="62" t="s">
        <v>1965</v>
      </c>
      <c r="G832" s="63">
        <v>1940</v>
      </c>
      <c r="H832" s="64">
        <v>0</v>
      </c>
      <c r="I832" s="57" t="s">
        <v>1966</v>
      </c>
      <c r="J832" s="65">
        <v>39794</v>
      </c>
      <c r="K832" s="17"/>
    </row>
    <row r="833" spans="1:153" s="14" customFormat="1" ht="25.5" x14ac:dyDescent="0.2">
      <c r="A833" s="150" t="s">
        <v>52</v>
      </c>
      <c r="B833" s="151"/>
      <c r="C833" s="59">
        <v>814</v>
      </c>
      <c r="D833" s="62" t="s">
        <v>85</v>
      </c>
      <c r="E833" s="62" t="s">
        <v>867</v>
      </c>
      <c r="F833" s="62" t="s">
        <v>1967</v>
      </c>
      <c r="G833" s="63">
        <v>1944</v>
      </c>
      <c r="H833" s="64">
        <v>25</v>
      </c>
      <c r="I833" s="57" t="s">
        <v>1968</v>
      </c>
      <c r="J833" s="65">
        <v>39457</v>
      </c>
      <c r="K833" s="151"/>
      <c r="L833" s="130"/>
      <c r="M833" s="130"/>
      <c r="N833" s="130"/>
      <c r="O833" s="130"/>
      <c r="P833" s="130"/>
      <c r="Q833" s="130"/>
      <c r="R833" s="130"/>
      <c r="S833" s="130"/>
      <c r="T833" s="130"/>
      <c r="U833" s="130"/>
      <c r="V833" s="130"/>
      <c r="W833" s="130"/>
      <c r="X833" s="130"/>
      <c r="Y833" s="130"/>
      <c r="Z833" s="130"/>
      <c r="AA833" s="130"/>
      <c r="AB833" s="130"/>
      <c r="AC833" s="130"/>
      <c r="AD833" s="130"/>
      <c r="AE833" s="130"/>
      <c r="AF833" s="130"/>
      <c r="AG833" s="130"/>
      <c r="AH833" s="130"/>
      <c r="AI833" s="130"/>
      <c r="AJ833" s="130"/>
      <c r="AK833" s="130"/>
      <c r="AL833" s="130"/>
      <c r="AM833" s="130"/>
      <c r="AN833" s="130"/>
      <c r="AO833" s="130"/>
      <c r="AP833" s="130"/>
      <c r="AQ833" s="130"/>
      <c r="AR833" s="130"/>
      <c r="AS833" s="130"/>
      <c r="AT833" s="130"/>
      <c r="AU833" s="130"/>
      <c r="AV833" s="130"/>
      <c r="AW833" s="130"/>
      <c r="AX833" s="130"/>
      <c r="AY833" s="130"/>
      <c r="AZ833" s="130"/>
      <c r="BA833" s="130"/>
      <c r="BB833" s="130"/>
      <c r="BC833" s="130"/>
      <c r="BD833" s="130"/>
      <c r="BE833" s="130"/>
      <c r="BF833" s="130"/>
      <c r="BG833" s="130"/>
      <c r="BH833" s="130"/>
      <c r="BI833" s="130"/>
      <c r="BJ833" s="130"/>
      <c r="BK833" s="130"/>
      <c r="BL833" s="130"/>
      <c r="BM833" s="130"/>
      <c r="BN833" s="130"/>
      <c r="BO833" s="130"/>
      <c r="BP833" s="130"/>
      <c r="BQ833" s="130"/>
      <c r="BR833" s="130"/>
      <c r="BS833" s="130"/>
      <c r="BT833" s="130"/>
      <c r="BU833" s="130"/>
      <c r="BV833" s="130"/>
      <c r="BW833" s="130"/>
      <c r="BX833" s="130"/>
      <c r="BY833" s="130"/>
      <c r="BZ833" s="130"/>
      <c r="CA833" s="130"/>
      <c r="CB833" s="130"/>
      <c r="CC833" s="130"/>
      <c r="CD833" s="130"/>
      <c r="CE833" s="130"/>
      <c r="CF833" s="130"/>
      <c r="CG833" s="130"/>
      <c r="CH833" s="130"/>
      <c r="CI833" s="130"/>
      <c r="CJ833" s="130"/>
      <c r="CK833" s="130"/>
      <c r="CL833" s="130"/>
      <c r="CM833" s="130"/>
      <c r="CN833" s="130"/>
      <c r="CO833" s="130"/>
      <c r="CP833" s="130"/>
      <c r="CQ833" s="130"/>
      <c r="CR833" s="130"/>
      <c r="CS833" s="130"/>
      <c r="CT833" s="130"/>
      <c r="CU833" s="130"/>
      <c r="CV833" s="130"/>
      <c r="CW833" s="130"/>
      <c r="CX833" s="130"/>
      <c r="CY833" s="130"/>
      <c r="CZ833" s="130"/>
      <c r="DA833" s="130"/>
      <c r="DB833" s="130"/>
      <c r="DC833" s="130"/>
      <c r="DD833" s="130"/>
      <c r="DE833" s="130"/>
      <c r="DF833" s="130"/>
      <c r="DG833" s="130"/>
      <c r="DH833" s="130"/>
      <c r="DI833" s="130"/>
      <c r="DJ833" s="130"/>
      <c r="DK833" s="130"/>
      <c r="DL833" s="130"/>
      <c r="DM833" s="130"/>
      <c r="DN833" s="130"/>
      <c r="DO833" s="130"/>
      <c r="DP833" s="130"/>
      <c r="DQ833" s="130"/>
      <c r="DR833" s="130"/>
      <c r="DS833" s="130"/>
      <c r="DT833" s="130"/>
      <c r="DU833" s="130"/>
      <c r="DV833" s="130"/>
      <c r="DW833" s="130"/>
      <c r="DX833" s="130"/>
      <c r="DY833" s="130"/>
      <c r="DZ833" s="130"/>
      <c r="EA833" s="130"/>
      <c r="EB833" s="130"/>
      <c r="EC833" s="130"/>
      <c r="ED833" s="130"/>
      <c r="EE833" s="130"/>
      <c r="EF833" s="130"/>
      <c r="EG833" s="130"/>
      <c r="EH833" s="130"/>
      <c r="EI833" s="130"/>
      <c r="EJ833" s="130"/>
      <c r="EK833" s="130"/>
      <c r="EL833" s="130"/>
      <c r="EM833" s="130"/>
      <c r="EN833" s="130"/>
      <c r="EO833" s="130"/>
      <c r="EP833" s="130"/>
      <c r="EQ833" s="130"/>
      <c r="ER833" s="130"/>
      <c r="ES833" s="130"/>
      <c r="ET833" s="130"/>
      <c r="EU833" s="130"/>
      <c r="EV833" s="130"/>
      <c r="EW833" s="130"/>
    </row>
    <row r="834" spans="1:153" s="14" customFormat="1" ht="25.5" x14ac:dyDescent="0.2">
      <c r="A834" s="61" t="s">
        <v>1963</v>
      </c>
      <c r="B834" s="151"/>
      <c r="C834" s="59">
        <v>815</v>
      </c>
      <c r="D834" s="62" t="s">
        <v>85</v>
      </c>
      <c r="E834" s="62" t="s">
        <v>1964</v>
      </c>
      <c r="F834" s="62" t="s">
        <v>1967</v>
      </c>
      <c r="G834" s="63">
        <v>1946</v>
      </c>
      <c r="H834" s="99">
        <v>0.11805555555555557</v>
      </c>
      <c r="I834" s="57" t="s">
        <v>1457</v>
      </c>
      <c r="J834" s="65">
        <v>39454</v>
      </c>
      <c r="K834" s="151"/>
      <c r="L834" s="130"/>
      <c r="M834" s="130"/>
      <c r="N834" s="130"/>
      <c r="O834" s="130"/>
      <c r="P834" s="130"/>
      <c r="Q834" s="130"/>
      <c r="R834" s="130"/>
      <c r="S834" s="130"/>
      <c r="T834" s="130"/>
      <c r="U834" s="130"/>
      <c r="V834" s="130"/>
      <c r="W834" s="130"/>
      <c r="X834" s="130"/>
      <c r="Y834" s="130"/>
      <c r="Z834" s="130"/>
      <c r="AA834" s="130"/>
      <c r="AB834" s="130"/>
      <c r="AC834" s="130"/>
      <c r="AD834" s="130"/>
      <c r="AE834" s="130"/>
      <c r="AF834" s="130"/>
      <c r="AG834" s="130"/>
      <c r="AH834" s="130"/>
      <c r="AI834" s="130"/>
      <c r="AJ834" s="130"/>
      <c r="AK834" s="130"/>
      <c r="AL834" s="130"/>
      <c r="AM834" s="130"/>
      <c r="AN834" s="130"/>
      <c r="AO834" s="130"/>
      <c r="AP834" s="130"/>
      <c r="AQ834" s="130"/>
      <c r="AR834" s="130"/>
      <c r="AS834" s="130"/>
      <c r="AT834" s="130"/>
      <c r="AU834" s="130"/>
      <c r="AV834" s="130"/>
      <c r="AW834" s="130"/>
      <c r="AX834" s="130"/>
      <c r="AY834" s="130"/>
      <c r="AZ834" s="130"/>
      <c r="BA834" s="130"/>
      <c r="BB834" s="130"/>
      <c r="BC834" s="130"/>
      <c r="BD834" s="130"/>
      <c r="BE834" s="130"/>
      <c r="BF834" s="130"/>
      <c r="BG834" s="130"/>
      <c r="BH834" s="130"/>
      <c r="BI834" s="130"/>
      <c r="BJ834" s="130"/>
      <c r="BK834" s="130"/>
      <c r="BL834" s="130"/>
      <c r="BM834" s="130"/>
      <c r="BN834" s="130"/>
      <c r="BO834" s="130"/>
      <c r="BP834" s="130"/>
      <c r="BQ834" s="130"/>
      <c r="BR834" s="130"/>
      <c r="BS834" s="130"/>
      <c r="BT834" s="130"/>
      <c r="BU834" s="130"/>
      <c r="BV834" s="130"/>
      <c r="BW834" s="130"/>
      <c r="BX834" s="130"/>
      <c r="BY834" s="130"/>
      <c r="BZ834" s="130"/>
      <c r="CA834" s="130"/>
      <c r="CB834" s="130"/>
      <c r="CC834" s="130"/>
      <c r="CD834" s="130"/>
      <c r="CE834" s="130"/>
      <c r="CF834" s="130"/>
      <c r="CG834" s="130"/>
      <c r="CH834" s="130"/>
      <c r="CI834" s="130"/>
      <c r="CJ834" s="130"/>
      <c r="CK834" s="130"/>
      <c r="CL834" s="130"/>
      <c r="CM834" s="130"/>
      <c r="CN834" s="130"/>
      <c r="CO834" s="130"/>
      <c r="CP834" s="130"/>
      <c r="CQ834" s="130"/>
      <c r="CR834" s="130"/>
      <c r="CS834" s="130"/>
      <c r="CT834" s="130"/>
      <c r="CU834" s="130"/>
      <c r="CV834" s="130"/>
      <c r="CW834" s="130"/>
      <c r="CX834" s="130"/>
      <c r="CY834" s="130"/>
      <c r="CZ834" s="130"/>
      <c r="DA834" s="130"/>
      <c r="DB834" s="130"/>
      <c r="DC834" s="130"/>
      <c r="DD834" s="130"/>
      <c r="DE834" s="130"/>
      <c r="DF834" s="130"/>
      <c r="DG834" s="130"/>
      <c r="DH834" s="130"/>
      <c r="DI834" s="130"/>
      <c r="DJ834" s="130"/>
      <c r="DK834" s="130"/>
      <c r="DL834" s="130"/>
      <c r="DM834" s="130"/>
      <c r="DN834" s="130"/>
      <c r="DO834" s="130"/>
      <c r="DP834" s="130"/>
      <c r="DQ834" s="130"/>
      <c r="DR834" s="130"/>
      <c r="DS834" s="130"/>
      <c r="DT834" s="130"/>
      <c r="DU834" s="130"/>
      <c r="DV834" s="130"/>
      <c r="DW834" s="130"/>
      <c r="DX834" s="130"/>
      <c r="DY834" s="130"/>
      <c r="DZ834" s="130"/>
      <c r="EA834" s="130"/>
      <c r="EB834" s="130"/>
      <c r="EC834" s="130"/>
      <c r="ED834" s="130"/>
      <c r="EE834" s="130"/>
      <c r="EF834" s="130"/>
      <c r="EG834" s="130"/>
      <c r="EH834" s="130"/>
      <c r="EI834" s="130"/>
      <c r="EJ834" s="130"/>
      <c r="EK834" s="130"/>
      <c r="EL834" s="130"/>
      <c r="EM834" s="130"/>
      <c r="EN834" s="130"/>
      <c r="EO834" s="130"/>
      <c r="EP834" s="130"/>
      <c r="EQ834" s="130"/>
      <c r="ER834" s="130"/>
      <c r="ES834" s="130"/>
      <c r="ET834" s="130"/>
      <c r="EU834" s="130"/>
      <c r="EV834" s="130"/>
      <c r="EW834" s="130"/>
    </row>
    <row r="835" spans="1:153" s="76" customFormat="1" ht="25.5" x14ac:dyDescent="0.2">
      <c r="A835" s="81" t="s">
        <v>1963</v>
      </c>
      <c r="B835" s="82"/>
      <c r="C835" s="59">
        <v>816</v>
      </c>
      <c r="D835" s="62" t="s">
        <v>85</v>
      </c>
      <c r="E835" s="62" t="s">
        <v>1964</v>
      </c>
      <c r="F835" s="62" t="s">
        <v>1969</v>
      </c>
      <c r="G835" s="63">
        <v>1949</v>
      </c>
      <c r="H835" s="64">
        <v>10</v>
      </c>
      <c r="I835" s="57" t="s">
        <v>698</v>
      </c>
      <c r="J835" s="87">
        <v>36526</v>
      </c>
      <c r="K835" s="82"/>
      <c r="L835" s="79"/>
      <c r="M835" s="79"/>
      <c r="N835" s="79"/>
      <c r="O835" s="79"/>
      <c r="P835" s="79"/>
      <c r="Q835" s="79"/>
      <c r="R835" s="79"/>
      <c r="S835" s="79"/>
      <c r="T835" s="79"/>
      <c r="U835" s="79"/>
      <c r="V835" s="79"/>
      <c r="W835" s="79"/>
      <c r="X835" s="79"/>
      <c r="Y835" s="79"/>
      <c r="Z835" s="79"/>
      <c r="AA835" s="79"/>
      <c r="AB835" s="79"/>
      <c r="AC835" s="79"/>
      <c r="AD835" s="79"/>
      <c r="AE835" s="79"/>
      <c r="AF835" s="79"/>
      <c r="AG835" s="79"/>
      <c r="AH835" s="79"/>
      <c r="AI835" s="79"/>
      <c r="AJ835" s="79"/>
      <c r="AK835" s="79"/>
      <c r="AL835" s="79"/>
      <c r="AM835" s="79"/>
      <c r="AN835" s="79"/>
      <c r="AO835" s="79"/>
      <c r="AP835" s="79"/>
      <c r="AQ835" s="79"/>
      <c r="AR835" s="79"/>
      <c r="AS835" s="79"/>
      <c r="AT835" s="79"/>
      <c r="AU835" s="79"/>
      <c r="AV835" s="79"/>
      <c r="AW835" s="79"/>
      <c r="AX835" s="79"/>
      <c r="AY835" s="79"/>
      <c r="AZ835" s="79"/>
      <c r="BA835" s="79"/>
      <c r="BB835" s="79"/>
      <c r="BC835" s="79"/>
      <c r="BD835" s="79"/>
      <c r="BE835" s="79"/>
      <c r="BF835" s="79"/>
      <c r="BG835" s="79"/>
      <c r="BH835" s="79"/>
      <c r="BI835" s="79"/>
      <c r="BJ835" s="79"/>
      <c r="BK835" s="79"/>
      <c r="BL835" s="79"/>
      <c r="BM835" s="79"/>
      <c r="BN835" s="79"/>
      <c r="BO835" s="79"/>
      <c r="BP835" s="79"/>
      <c r="BQ835" s="79"/>
      <c r="BR835" s="79"/>
      <c r="BS835" s="79"/>
      <c r="BT835" s="79"/>
      <c r="BU835" s="79"/>
      <c r="BV835" s="79"/>
      <c r="BW835" s="79"/>
      <c r="BX835" s="79"/>
      <c r="BY835" s="79"/>
      <c r="BZ835" s="79"/>
      <c r="CA835" s="79"/>
      <c r="CB835" s="79"/>
      <c r="CC835" s="79"/>
      <c r="CD835" s="79"/>
      <c r="CE835" s="79"/>
      <c r="CF835" s="79"/>
      <c r="CG835" s="79"/>
      <c r="CH835" s="79"/>
      <c r="CI835" s="79"/>
      <c r="CJ835" s="79"/>
      <c r="CK835" s="79"/>
      <c r="CL835" s="79"/>
      <c r="CM835" s="79"/>
      <c r="CN835" s="79"/>
      <c r="CO835" s="79"/>
      <c r="CP835" s="79"/>
      <c r="CQ835" s="79"/>
      <c r="CR835" s="79"/>
      <c r="CS835" s="79"/>
      <c r="CT835" s="79"/>
      <c r="CU835" s="79"/>
      <c r="CV835" s="79"/>
      <c r="CW835" s="79"/>
      <c r="CX835" s="79"/>
      <c r="CY835" s="79"/>
      <c r="CZ835" s="79"/>
      <c r="DA835" s="79"/>
      <c r="DB835" s="79"/>
      <c r="DC835" s="79"/>
      <c r="DD835" s="79"/>
      <c r="DE835" s="79"/>
      <c r="DF835" s="79"/>
      <c r="DG835" s="79"/>
      <c r="DH835" s="79"/>
      <c r="DI835" s="79"/>
      <c r="DJ835" s="79"/>
      <c r="DK835" s="79"/>
      <c r="DL835" s="79"/>
      <c r="DM835" s="79"/>
      <c r="DN835" s="79"/>
      <c r="DO835" s="79"/>
      <c r="DP835" s="79"/>
      <c r="DQ835" s="79"/>
      <c r="DR835" s="79"/>
      <c r="DS835" s="79"/>
      <c r="DT835" s="79"/>
      <c r="DU835" s="79"/>
      <c r="DV835" s="79"/>
      <c r="DW835" s="79"/>
      <c r="DX835" s="79"/>
      <c r="DY835" s="79"/>
      <c r="DZ835" s="79"/>
      <c r="EA835" s="79"/>
      <c r="EB835" s="79"/>
      <c r="EC835" s="79"/>
      <c r="ED835" s="79"/>
      <c r="EE835" s="79"/>
      <c r="EF835" s="79"/>
      <c r="EG835" s="79"/>
      <c r="EH835" s="79"/>
      <c r="EI835" s="79"/>
      <c r="EJ835" s="79"/>
      <c r="EK835" s="79"/>
      <c r="EL835" s="79"/>
      <c r="EM835" s="79"/>
      <c r="EN835" s="79"/>
      <c r="EO835" s="79"/>
      <c r="EP835" s="79"/>
      <c r="EQ835" s="79"/>
      <c r="ER835" s="79"/>
      <c r="ES835" s="79"/>
      <c r="ET835" s="79"/>
      <c r="EU835" s="79"/>
      <c r="EV835" s="79"/>
      <c r="EW835" s="79"/>
    </row>
    <row r="836" spans="1:153" s="79" customFormat="1" ht="38.25" x14ac:dyDescent="0.2">
      <c r="A836" s="61" t="s">
        <v>1</v>
      </c>
      <c r="B836" s="17"/>
      <c r="C836" s="59">
        <v>817</v>
      </c>
      <c r="D836" s="62" t="s">
        <v>85</v>
      </c>
      <c r="E836" s="62" t="s">
        <v>1970</v>
      </c>
      <c r="F836" s="62" t="s">
        <v>1971</v>
      </c>
      <c r="G836" s="63">
        <v>1958</v>
      </c>
      <c r="H836" s="64">
        <v>0</v>
      </c>
      <c r="I836" s="57" t="s">
        <v>74</v>
      </c>
      <c r="J836" s="65">
        <v>39487</v>
      </c>
      <c r="K836" s="17"/>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c r="BP836" s="14"/>
      <c r="BQ836" s="14"/>
      <c r="BR836" s="14"/>
      <c r="BS836" s="14"/>
      <c r="BT836" s="14"/>
      <c r="BU836" s="14"/>
      <c r="BV836" s="14"/>
      <c r="BW836" s="14"/>
      <c r="BX836" s="14"/>
      <c r="BY836" s="14"/>
      <c r="BZ836" s="14"/>
      <c r="CA836" s="14"/>
      <c r="CB836" s="14"/>
      <c r="CC836" s="14"/>
      <c r="CD836" s="14"/>
      <c r="CE836" s="14"/>
      <c r="CF836" s="14"/>
      <c r="CG836" s="14"/>
      <c r="CH836" s="14"/>
      <c r="CI836" s="14"/>
      <c r="CJ836" s="14"/>
      <c r="CK836" s="14"/>
      <c r="CL836" s="14"/>
      <c r="CM836" s="14"/>
      <c r="CN836" s="14"/>
      <c r="CO836" s="14"/>
      <c r="CP836" s="14"/>
      <c r="CQ836" s="14"/>
      <c r="CR836" s="14"/>
      <c r="CS836" s="14"/>
      <c r="CT836" s="14"/>
      <c r="CU836" s="14"/>
      <c r="CV836" s="14"/>
      <c r="CW836" s="14"/>
      <c r="CX836" s="14"/>
      <c r="CY836" s="14"/>
      <c r="CZ836" s="14"/>
      <c r="DA836" s="14"/>
      <c r="DB836" s="14"/>
      <c r="DC836" s="14"/>
      <c r="DD836" s="14"/>
      <c r="DE836" s="14"/>
      <c r="DF836" s="14"/>
      <c r="DG836" s="14"/>
      <c r="DH836" s="14"/>
      <c r="DI836" s="14"/>
      <c r="DJ836" s="14"/>
      <c r="DK836" s="14"/>
      <c r="DL836" s="14"/>
      <c r="DM836" s="14"/>
      <c r="DN836" s="14"/>
      <c r="DO836" s="14"/>
      <c r="DP836" s="14"/>
      <c r="DQ836" s="14"/>
      <c r="DR836" s="14"/>
      <c r="DS836" s="14"/>
      <c r="DT836" s="14"/>
      <c r="DU836" s="14"/>
      <c r="DV836" s="14"/>
      <c r="DW836" s="14"/>
      <c r="DX836" s="14"/>
      <c r="DY836" s="14"/>
      <c r="DZ836" s="14"/>
      <c r="EA836" s="14"/>
      <c r="EB836" s="14"/>
      <c r="EC836" s="14"/>
      <c r="ED836" s="14"/>
      <c r="EE836" s="14"/>
      <c r="EF836" s="14"/>
      <c r="EG836" s="14"/>
      <c r="EH836" s="14"/>
      <c r="EI836" s="14"/>
      <c r="EJ836" s="14"/>
      <c r="EK836" s="14"/>
      <c r="EL836" s="14"/>
      <c r="EM836" s="14"/>
      <c r="EN836" s="14"/>
      <c r="EO836" s="14"/>
      <c r="EP836" s="14"/>
      <c r="EQ836" s="14"/>
      <c r="ER836" s="14"/>
      <c r="ES836" s="14"/>
      <c r="ET836" s="14"/>
      <c r="EU836" s="14"/>
      <c r="EV836" s="14"/>
      <c r="EW836" s="14"/>
    </row>
    <row r="837" spans="1:153" s="14" customFormat="1" ht="38.25" x14ac:dyDescent="0.2">
      <c r="A837" s="61" t="s">
        <v>1</v>
      </c>
      <c r="B837" s="17"/>
      <c r="C837" s="59">
        <v>818</v>
      </c>
      <c r="D837" s="62" t="s">
        <v>85</v>
      </c>
      <c r="E837" s="62" t="s">
        <v>1970</v>
      </c>
      <c r="F837" s="62" t="s">
        <v>1972</v>
      </c>
      <c r="G837" s="63">
        <v>1959</v>
      </c>
      <c r="H837" s="64">
        <v>0</v>
      </c>
      <c r="I837" s="57" t="s">
        <v>74</v>
      </c>
      <c r="J837" s="65">
        <v>39411</v>
      </c>
      <c r="K837" s="17"/>
    </row>
    <row r="838" spans="1:153" s="14" customFormat="1" ht="38.25" x14ac:dyDescent="0.2">
      <c r="A838" s="61" t="s">
        <v>1</v>
      </c>
      <c r="B838" s="17"/>
      <c r="C838" s="59">
        <v>819</v>
      </c>
      <c r="D838" s="62" t="s">
        <v>85</v>
      </c>
      <c r="E838" s="62" t="s">
        <v>1970</v>
      </c>
      <c r="F838" s="62" t="s">
        <v>1972</v>
      </c>
      <c r="G838" s="63">
        <v>1959</v>
      </c>
      <c r="H838" s="64">
        <v>0</v>
      </c>
      <c r="I838" s="57" t="s">
        <v>51</v>
      </c>
      <c r="J838" s="65">
        <v>39487</v>
      </c>
      <c r="K838" s="17"/>
    </row>
    <row r="839" spans="1:153" s="14" customFormat="1" ht="25.5" x14ac:dyDescent="0.2">
      <c r="A839" s="61" t="s">
        <v>1</v>
      </c>
      <c r="B839" s="17"/>
      <c r="C839" s="59">
        <v>820</v>
      </c>
      <c r="D839" s="62" t="s">
        <v>0</v>
      </c>
      <c r="E839" s="62" t="s">
        <v>1675</v>
      </c>
      <c r="F839" s="62" t="s">
        <v>1973</v>
      </c>
      <c r="G839" s="63">
        <v>1940</v>
      </c>
      <c r="H839" s="57">
        <v>40</v>
      </c>
      <c r="I839" s="57" t="s">
        <v>69</v>
      </c>
      <c r="J839" s="65">
        <v>39125</v>
      </c>
      <c r="K839" s="17"/>
    </row>
    <row r="840" spans="1:153" s="14" customFormat="1" ht="25.5" x14ac:dyDescent="0.2">
      <c r="A840" s="61" t="s">
        <v>1974</v>
      </c>
      <c r="B840" s="17"/>
      <c r="C840" s="59">
        <v>821</v>
      </c>
      <c r="D840" s="62" t="s">
        <v>0</v>
      </c>
      <c r="E840" s="62" t="s">
        <v>397</v>
      </c>
      <c r="F840" s="62" t="s">
        <v>1975</v>
      </c>
      <c r="G840" s="63">
        <v>1941</v>
      </c>
      <c r="H840" s="64">
        <v>55</v>
      </c>
      <c r="I840" s="102" t="s">
        <v>232</v>
      </c>
      <c r="J840" s="103">
        <v>38811</v>
      </c>
      <c r="K840" s="17"/>
    </row>
    <row r="841" spans="1:153" s="14" customFormat="1" ht="51" x14ac:dyDescent="0.2">
      <c r="A841" s="61" t="s">
        <v>1</v>
      </c>
      <c r="B841" s="17"/>
      <c r="C841" s="59">
        <v>822</v>
      </c>
      <c r="D841" s="62" t="s">
        <v>48</v>
      </c>
      <c r="E841" s="62" t="s">
        <v>1976</v>
      </c>
      <c r="F841" s="62" t="s">
        <v>1977</v>
      </c>
      <c r="G841" s="63">
        <v>1934</v>
      </c>
      <c r="H841" s="64">
        <v>0</v>
      </c>
      <c r="I841" s="57" t="s">
        <v>51</v>
      </c>
      <c r="J841" s="65">
        <v>39411</v>
      </c>
      <c r="K841" s="17"/>
    </row>
    <row r="842" spans="1:153" s="117" customFormat="1" ht="38.25" x14ac:dyDescent="0.2">
      <c r="A842" s="61" t="s">
        <v>1978</v>
      </c>
      <c r="B842" s="124"/>
      <c r="C842" s="59">
        <v>823</v>
      </c>
      <c r="D842" s="62" t="s">
        <v>0</v>
      </c>
      <c r="E842" s="62" t="s">
        <v>1979</v>
      </c>
      <c r="F842" s="62" t="s">
        <v>1980</v>
      </c>
      <c r="G842" s="63">
        <v>1909</v>
      </c>
      <c r="H842" s="57">
        <v>40</v>
      </c>
      <c r="I842" s="57" t="s">
        <v>69</v>
      </c>
      <c r="J842" s="65">
        <v>39125</v>
      </c>
      <c r="K842" s="77"/>
      <c r="L842" s="76"/>
      <c r="M842" s="76"/>
      <c r="N842" s="76"/>
      <c r="O842" s="76"/>
      <c r="P842" s="76"/>
      <c r="Q842" s="76"/>
      <c r="R842" s="76"/>
      <c r="S842" s="76"/>
      <c r="T842" s="76"/>
      <c r="U842" s="76"/>
      <c r="V842" s="76"/>
      <c r="W842" s="76"/>
      <c r="X842" s="76"/>
      <c r="Y842" s="76"/>
      <c r="Z842" s="76"/>
      <c r="AA842" s="76"/>
      <c r="AB842" s="76"/>
      <c r="AC842" s="76"/>
      <c r="AD842" s="76"/>
      <c r="AE842" s="76"/>
      <c r="AF842" s="76"/>
      <c r="AG842" s="76"/>
      <c r="AH842" s="76"/>
      <c r="AI842" s="76"/>
      <c r="AJ842" s="76"/>
      <c r="AK842" s="76"/>
      <c r="AL842" s="76"/>
      <c r="AM842" s="76"/>
      <c r="AN842" s="76"/>
      <c r="AO842" s="76"/>
      <c r="AP842" s="76"/>
      <c r="AQ842" s="76"/>
      <c r="AR842" s="76"/>
      <c r="AS842" s="76"/>
      <c r="AT842" s="76"/>
      <c r="AU842" s="76"/>
      <c r="AV842" s="76"/>
      <c r="AW842" s="76"/>
      <c r="AX842" s="76"/>
      <c r="AY842" s="76"/>
      <c r="AZ842" s="76"/>
      <c r="BA842" s="76"/>
      <c r="BB842" s="76"/>
      <c r="BC842" s="76"/>
      <c r="BD842" s="76"/>
      <c r="BE842" s="76"/>
      <c r="BF842" s="76"/>
      <c r="BG842" s="76"/>
      <c r="BH842" s="76"/>
      <c r="BI842" s="76"/>
      <c r="BJ842" s="76"/>
      <c r="BK842" s="76"/>
      <c r="BL842" s="76"/>
      <c r="BM842" s="76"/>
      <c r="BN842" s="76"/>
      <c r="BO842" s="76"/>
      <c r="BP842" s="76"/>
      <c r="BQ842" s="76"/>
      <c r="BR842" s="76"/>
      <c r="BS842" s="76"/>
      <c r="BT842" s="76"/>
      <c r="BU842" s="76"/>
      <c r="BV842" s="76"/>
      <c r="BW842" s="76"/>
      <c r="BX842" s="76"/>
      <c r="BY842" s="76"/>
      <c r="BZ842" s="76"/>
      <c r="CA842" s="76"/>
      <c r="CB842" s="76"/>
      <c r="CC842" s="76"/>
      <c r="CD842" s="76"/>
      <c r="CE842" s="76"/>
      <c r="CF842" s="76"/>
      <c r="CG842" s="76"/>
      <c r="CH842" s="76"/>
      <c r="CI842" s="76"/>
      <c r="CJ842" s="76"/>
      <c r="CK842" s="76"/>
      <c r="CL842" s="76"/>
      <c r="CM842" s="76"/>
      <c r="CN842" s="76"/>
      <c r="CO842" s="76"/>
      <c r="CP842" s="76"/>
      <c r="CQ842" s="76"/>
      <c r="CR842" s="76"/>
      <c r="CS842" s="76"/>
      <c r="CT842" s="76"/>
      <c r="CU842" s="76"/>
      <c r="CV842" s="76"/>
      <c r="CW842" s="76"/>
      <c r="CX842" s="76"/>
      <c r="CY842" s="76"/>
      <c r="CZ842" s="76"/>
      <c r="DA842" s="76"/>
      <c r="DB842" s="76"/>
      <c r="DC842" s="76"/>
      <c r="DD842" s="76"/>
      <c r="DE842" s="76"/>
      <c r="DF842" s="76"/>
      <c r="DG842" s="76"/>
      <c r="DH842" s="76"/>
      <c r="DI842" s="76"/>
      <c r="DJ842" s="76"/>
      <c r="DK842" s="76"/>
      <c r="DL842" s="76"/>
      <c r="DM842" s="76"/>
      <c r="DN842" s="76"/>
      <c r="DO842" s="76"/>
      <c r="DP842" s="76"/>
      <c r="DQ842" s="76"/>
      <c r="DR842" s="76"/>
      <c r="DS842" s="76"/>
      <c r="DT842" s="76"/>
      <c r="DU842" s="76"/>
      <c r="DV842" s="76"/>
      <c r="DW842" s="76"/>
      <c r="DX842" s="76"/>
      <c r="DY842" s="76"/>
      <c r="DZ842" s="76"/>
      <c r="EA842" s="76"/>
      <c r="EB842" s="76"/>
      <c r="EC842" s="76"/>
      <c r="ED842" s="76"/>
      <c r="EE842" s="76"/>
      <c r="EF842" s="76"/>
      <c r="EG842" s="76"/>
      <c r="EH842" s="76"/>
      <c r="EI842" s="76"/>
      <c r="EJ842" s="76"/>
      <c r="EK842" s="76"/>
      <c r="EL842" s="76"/>
      <c r="EM842" s="76"/>
      <c r="EN842" s="76"/>
      <c r="EO842" s="76"/>
      <c r="EP842" s="76"/>
      <c r="EQ842" s="76"/>
      <c r="ER842" s="76"/>
      <c r="ES842" s="76"/>
      <c r="ET842" s="76"/>
      <c r="EU842" s="76"/>
      <c r="EV842" s="76"/>
      <c r="EW842" s="76"/>
    </row>
    <row r="843" spans="1:153" s="14" customFormat="1" ht="38.25" x14ac:dyDescent="0.2">
      <c r="A843" s="61" t="s">
        <v>1978</v>
      </c>
      <c r="B843" s="77"/>
      <c r="C843" s="59">
        <v>824</v>
      </c>
      <c r="D843" s="62" t="s">
        <v>0</v>
      </c>
      <c r="E843" s="62" t="s">
        <v>1979</v>
      </c>
      <c r="F843" s="62" t="s">
        <v>1982</v>
      </c>
      <c r="G843" s="63" t="s">
        <v>1983</v>
      </c>
      <c r="H843" s="57">
        <v>10</v>
      </c>
      <c r="I843" s="57" t="s">
        <v>172</v>
      </c>
      <c r="J843" s="65">
        <v>42190</v>
      </c>
      <c r="K843" s="77"/>
      <c r="L843" s="76"/>
      <c r="M843" s="76"/>
      <c r="N843" s="76"/>
      <c r="O843" s="76"/>
      <c r="P843" s="76"/>
      <c r="Q843" s="76"/>
      <c r="R843" s="76"/>
      <c r="S843" s="76"/>
      <c r="T843" s="76"/>
      <c r="U843" s="76"/>
      <c r="V843" s="76"/>
      <c r="W843" s="76"/>
      <c r="X843" s="76"/>
      <c r="Y843" s="76"/>
      <c r="Z843" s="76"/>
      <c r="AA843" s="76"/>
      <c r="AB843" s="76"/>
      <c r="AC843" s="76"/>
      <c r="AD843" s="76"/>
      <c r="AE843" s="76"/>
      <c r="AF843" s="76"/>
      <c r="AG843" s="76"/>
      <c r="AH843" s="76"/>
      <c r="AI843" s="76"/>
      <c r="AJ843" s="76"/>
      <c r="AK843" s="76"/>
      <c r="AL843" s="76"/>
      <c r="AM843" s="76"/>
      <c r="AN843" s="76"/>
      <c r="AO843" s="76"/>
      <c r="AP843" s="76"/>
      <c r="AQ843" s="76"/>
      <c r="AR843" s="76"/>
      <c r="AS843" s="76"/>
      <c r="AT843" s="76"/>
      <c r="AU843" s="76"/>
      <c r="AV843" s="76"/>
      <c r="AW843" s="76"/>
      <c r="AX843" s="76"/>
      <c r="AY843" s="76"/>
      <c r="AZ843" s="76"/>
      <c r="BA843" s="76"/>
      <c r="BB843" s="76"/>
      <c r="BC843" s="76"/>
      <c r="BD843" s="76"/>
      <c r="BE843" s="76"/>
      <c r="BF843" s="76"/>
      <c r="BG843" s="76"/>
      <c r="BH843" s="76"/>
      <c r="BI843" s="76"/>
      <c r="BJ843" s="76"/>
      <c r="BK843" s="76"/>
      <c r="BL843" s="76"/>
      <c r="BM843" s="76"/>
      <c r="BN843" s="76"/>
      <c r="BO843" s="76"/>
      <c r="BP843" s="76"/>
      <c r="BQ843" s="76"/>
      <c r="BR843" s="76"/>
      <c r="BS843" s="76"/>
      <c r="BT843" s="76"/>
      <c r="BU843" s="76"/>
      <c r="BV843" s="76"/>
      <c r="BW843" s="76"/>
      <c r="BX843" s="76"/>
      <c r="BY843" s="76"/>
      <c r="BZ843" s="76"/>
      <c r="CA843" s="76"/>
      <c r="CB843" s="76"/>
      <c r="CC843" s="76"/>
      <c r="CD843" s="76"/>
      <c r="CE843" s="76"/>
      <c r="CF843" s="76"/>
      <c r="CG843" s="76"/>
      <c r="CH843" s="76"/>
      <c r="CI843" s="76"/>
      <c r="CJ843" s="76"/>
      <c r="CK843" s="76"/>
      <c r="CL843" s="76"/>
      <c r="CM843" s="76"/>
      <c r="CN843" s="76"/>
      <c r="CO843" s="76"/>
      <c r="CP843" s="76"/>
      <c r="CQ843" s="76"/>
      <c r="CR843" s="76"/>
      <c r="CS843" s="76"/>
      <c r="CT843" s="76"/>
      <c r="CU843" s="76"/>
      <c r="CV843" s="76"/>
      <c r="CW843" s="76"/>
      <c r="CX843" s="76"/>
      <c r="CY843" s="76"/>
      <c r="CZ843" s="76"/>
      <c r="DA843" s="76"/>
      <c r="DB843" s="76"/>
      <c r="DC843" s="76"/>
      <c r="DD843" s="76"/>
      <c r="DE843" s="76"/>
      <c r="DF843" s="76"/>
      <c r="DG843" s="76"/>
      <c r="DH843" s="76"/>
      <c r="DI843" s="76"/>
      <c r="DJ843" s="76"/>
      <c r="DK843" s="76"/>
      <c r="DL843" s="76"/>
      <c r="DM843" s="76"/>
      <c r="DN843" s="76"/>
      <c r="DO843" s="76"/>
      <c r="DP843" s="76"/>
      <c r="DQ843" s="76"/>
      <c r="DR843" s="76"/>
      <c r="DS843" s="76"/>
      <c r="DT843" s="76"/>
      <c r="DU843" s="76"/>
      <c r="DV843" s="76"/>
      <c r="DW843" s="76"/>
      <c r="DX843" s="76"/>
      <c r="DY843" s="76"/>
      <c r="DZ843" s="76"/>
      <c r="EA843" s="76"/>
      <c r="EB843" s="76"/>
      <c r="EC843" s="76"/>
      <c r="ED843" s="76"/>
      <c r="EE843" s="76"/>
      <c r="EF843" s="76"/>
      <c r="EG843" s="76"/>
      <c r="EH843" s="76"/>
      <c r="EI843" s="76"/>
      <c r="EJ843" s="76"/>
      <c r="EK843" s="76"/>
      <c r="EL843" s="76"/>
      <c r="EM843" s="76"/>
      <c r="EN843" s="76"/>
      <c r="EO843" s="76"/>
      <c r="EP843" s="76"/>
      <c r="EQ843" s="76"/>
      <c r="ER843" s="76"/>
      <c r="ES843" s="76"/>
      <c r="ET843" s="76"/>
      <c r="EU843" s="76"/>
      <c r="EV843" s="76"/>
      <c r="EW843" s="76"/>
    </row>
    <row r="844" spans="1:153" s="14" customFormat="1" ht="51" x14ac:dyDescent="0.2">
      <c r="A844" s="61"/>
      <c r="B844" s="77"/>
      <c r="C844" s="59">
        <v>825</v>
      </c>
      <c r="D844" s="62" t="s">
        <v>0</v>
      </c>
      <c r="E844" s="62" t="s">
        <v>1984</v>
      </c>
      <c r="F844" s="62" t="s">
        <v>1985</v>
      </c>
      <c r="G844" s="63">
        <v>1925</v>
      </c>
      <c r="H844" s="57">
        <f>30*0.9</f>
        <v>27</v>
      </c>
      <c r="I844" s="57" t="s">
        <v>365</v>
      </c>
      <c r="J844" s="65">
        <v>41929</v>
      </c>
      <c r="K844" s="77"/>
    </row>
    <row r="845" spans="1:153" s="14" customFormat="1" ht="38.25" x14ac:dyDescent="0.2">
      <c r="A845" s="61"/>
      <c r="B845" s="17"/>
      <c r="C845" s="59">
        <v>826</v>
      </c>
      <c r="D845" s="62" t="s">
        <v>0</v>
      </c>
      <c r="E845" s="62" t="s">
        <v>1979</v>
      </c>
      <c r="F845" s="62" t="s">
        <v>1986</v>
      </c>
      <c r="G845" s="63">
        <v>1930</v>
      </c>
      <c r="H845" s="57">
        <v>40</v>
      </c>
      <c r="I845" s="57" t="s">
        <v>69</v>
      </c>
      <c r="J845" s="65">
        <v>39125</v>
      </c>
      <c r="K845" s="17"/>
    </row>
    <row r="846" spans="1:153" s="14" customFormat="1" ht="25.5" x14ac:dyDescent="0.2">
      <c r="A846" s="61"/>
      <c r="B846" s="17"/>
      <c r="C846" s="59">
        <v>827</v>
      </c>
      <c r="D846" s="62" t="s">
        <v>85</v>
      </c>
      <c r="E846" s="62" t="s">
        <v>1987</v>
      </c>
      <c r="F846" s="62" t="s">
        <v>1988</v>
      </c>
      <c r="G846" s="63">
        <v>1952</v>
      </c>
      <c r="H846" s="74">
        <v>5</v>
      </c>
      <c r="I846" s="57" t="s">
        <v>1656</v>
      </c>
      <c r="J846" s="65">
        <v>39504</v>
      </c>
      <c r="K846" s="17"/>
    </row>
    <row r="847" spans="1:153" s="14" customFormat="1" ht="25.5" x14ac:dyDescent="0.2">
      <c r="A847" s="61"/>
      <c r="B847" s="17"/>
      <c r="C847" s="59">
        <v>828</v>
      </c>
      <c r="D847" s="62" t="s">
        <v>0</v>
      </c>
      <c r="E847" s="62" t="s">
        <v>1989</v>
      </c>
      <c r="F847" s="62" t="s">
        <v>1990</v>
      </c>
      <c r="G847" s="63">
        <v>1879</v>
      </c>
      <c r="H847" s="64">
        <v>70</v>
      </c>
      <c r="I847" s="57" t="s">
        <v>915</v>
      </c>
      <c r="J847" s="65">
        <v>42289</v>
      </c>
      <c r="K847" s="17"/>
    </row>
    <row r="848" spans="1:153" s="14" customFormat="1" ht="63.75" x14ac:dyDescent="0.2">
      <c r="A848" s="61"/>
      <c r="B848" s="17"/>
      <c r="C848" s="59">
        <v>829</v>
      </c>
      <c r="D848" s="62" t="s">
        <v>85</v>
      </c>
      <c r="E848" s="62" t="s">
        <v>1991</v>
      </c>
      <c r="F848" s="62" t="s">
        <v>1992</v>
      </c>
      <c r="G848" s="63">
        <v>1923</v>
      </c>
      <c r="H848" s="64">
        <f>5*9.39</f>
        <v>46.95</v>
      </c>
      <c r="I848" s="57" t="s">
        <v>1993</v>
      </c>
      <c r="J848" s="65">
        <v>42339</v>
      </c>
      <c r="K848" s="17"/>
    </row>
    <row r="849" spans="1:153" s="14" customFormat="1" ht="51" x14ac:dyDescent="0.2">
      <c r="A849" s="61"/>
      <c r="B849" s="17"/>
      <c r="C849" s="59">
        <v>830</v>
      </c>
      <c r="D849" s="62" t="s">
        <v>116</v>
      </c>
      <c r="E849" s="62" t="s">
        <v>1994</v>
      </c>
      <c r="F849" s="62" t="s">
        <v>1995</v>
      </c>
      <c r="G849" s="57">
        <v>1898</v>
      </c>
      <c r="H849" s="63">
        <v>125</v>
      </c>
      <c r="I849" s="57" t="s">
        <v>1996</v>
      </c>
      <c r="J849" s="65">
        <v>41826</v>
      </c>
      <c r="K849" s="17"/>
    </row>
    <row r="850" spans="1:153" s="14" customFormat="1" ht="25.5" x14ac:dyDescent="0.2">
      <c r="A850" s="107" t="s">
        <v>52</v>
      </c>
      <c r="B850" s="17"/>
      <c r="C850" s="59">
        <v>831</v>
      </c>
      <c r="D850" s="84" t="s">
        <v>48</v>
      </c>
      <c r="E850" s="62" t="s">
        <v>1997</v>
      </c>
      <c r="F850" s="62" t="s">
        <v>1998</v>
      </c>
      <c r="G850" s="57">
        <v>1910</v>
      </c>
      <c r="H850" s="63">
        <v>0</v>
      </c>
      <c r="I850" s="57" t="s">
        <v>377</v>
      </c>
      <c r="J850" s="65">
        <v>42979</v>
      </c>
      <c r="K850" s="17"/>
    </row>
    <row r="851" spans="1:153" s="14" customFormat="1" ht="25.5" x14ac:dyDescent="0.2">
      <c r="A851" s="61" t="s">
        <v>1</v>
      </c>
      <c r="B851" s="94"/>
      <c r="C851" s="59">
        <v>832</v>
      </c>
      <c r="D851" s="84" t="s">
        <v>37</v>
      </c>
      <c r="E851" s="62" t="s">
        <v>1999</v>
      </c>
      <c r="F851" s="62" t="s">
        <v>2000</v>
      </c>
      <c r="G851" s="115">
        <v>1887</v>
      </c>
      <c r="H851" s="64">
        <v>40</v>
      </c>
      <c r="I851" s="57" t="s">
        <v>2001</v>
      </c>
      <c r="J851" s="65">
        <v>43142</v>
      </c>
      <c r="K851" s="17"/>
    </row>
    <row r="852" spans="1:153" s="14" customFormat="1" ht="38.25" x14ac:dyDescent="0.2">
      <c r="A852" s="61" t="s">
        <v>1</v>
      </c>
      <c r="B852" s="17"/>
      <c r="C852" s="59">
        <v>833</v>
      </c>
      <c r="D852" s="62" t="s">
        <v>85</v>
      </c>
      <c r="E852" s="62" t="s">
        <v>2002</v>
      </c>
      <c r="F852" s="62" t="s">
        <v>2003</v>
      </c>
      <c r="G852" s="63">
        <v>1928</v>
      </c>
      <c r="H852" s="64">
        <v>0</v>
      </c>
      <c r="I852" s="57" t="s">
        <v>141</v>
      </c>
      <c r="J852" s="65">
        <v>41121</v>
      </c>
      <c r="K852" s="17"/>
    </row>
    <row r="853" spans="1:153" s="14" customFormat="1" ht="38.25" x14ac:dyDescent="0.2">
      <c r="A853" s="61"/>
      <c r="B853" s="17"/>
      <c r="C853" s="59">
        <v>834</v>
      </c>
      <c r="D853" s="62" t="s">
        <v>0</v>
      </c>
      <c r="E853" s="62" t="s">
        <v>2004</v>
      </c>
      <c r="F853" s="62" t="s">
        <v>2005</v>
      </c>
      <c r="G853" s="63">
        <v>1893</v>
      </c>
      <c r="H853" s="74">
        <v>20</v>
      </c>
      <c r="I853" s="57" t="s">
        <v>501</v>
      </c>
      <c r="J853" s="65">
        <v>40547</v>
      </c>
      <c r="K853" s="17"/>
    </row>
    <row r="854" spans="1:153" s="149" customFormat="1" ht="25.5" x14ac:dyDescent="0.2">
      <c r="A854" s="61"/>
      <c r="B854" s="17"/>
      <c r="C854" s="59">
        <v>835</v>
      </c>
      <c r="D854" s="62" t="s">
        <v>85</v>
      </c>
      <c r="E854" s="62" t="s">
        <v>397</v>
      </c>
      <c r="F854" s="62" t="s">
        <v>2006</v>
      </c>
      <c r="G854" s="63">
        <v>1957</v>
      </c>
      <c r="H854" s="64">
        <v>50</v>
      </c>
      <c r="I854" s="57" t="s">
        <v>2007</v>
      </c>
      <c r="J854" s="65">
        <v>41048</v>
      </c>
      <c r="K854" s="17"/>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4"/>
      <c r="BP854" s="14"/>
      <c r="BQ854" s="14"/>
      <c r="BR854" s="14"/>
      <c r="BS854" s="14"/>
      <c r="BT854" s="14"/>
      <c r="BU854" s="14"/>
      <c r="BV854" s="14"/>
      <c r="BW854" s="14"/>
      <c r="BX854" s="14"/>
      <c r="BY854" s="14"/>
      <c r="BZ854" s="14"/>
      <c r="CA854" s="14"/>
      <c r="CB854" s="14"/>
      <c r="CC854" s="14"/>
      <c r="CD854" s="14"/>
      <c r="CE854" s="14"/>
      <c r="CF854" s="14"/>
      <c r="CG854" s="14"/>
      <c r="CH854" s="14"/>
      <c r="CI854" s="14"/>
      <c r="CJ854" s="14"/>
      <c r="CK854" s="14"/>
      <c r="CL854" s="14"/>
      <c r="CM854" s="14"/>
      <c r="CN854" s="14"/>
      <c r="CO854" s="14"/>
      <c r="CP854" s="14"/>
      <c r="CQ854" s="14"/>
      <c r="CR854" s="14"/>
      <c r="CS854" s="14"/>
      <c r="CT854" s="14"/>
      <c r="CU854" s="14"/>
      <c r="CV854" s="14"/>
      <c r="CW854" s="14"/>
      <c r="CX854" s="14"/>
      <c r="CY854" s="14"/>
      <c r="CZ854" s="14"/>
      <c r="DA854" s="14"/>
      <c r="DB854" s="14"/>
      <c r="DC854" s="14"/>
      <c r="DD854" s="14"/>
      <c r="DE854" s="14"/>
      <c r="DF854" s="14"/>
      <c r="DG854" s="14"/>
      <c r="DH854" s="14"/>
      <c r="DI854" s="14"/>
      <c r="DJ854" s="14"/>
      <c r="DK854" s="14"/>
      <c r="DL854" s="14"/>
      <c r="DM854" s="14"/>
      <c r="DN854" s="14"/>
      <c r="DO854" s="14"/>
      <c r="DP854" s="14"/>
      <c r="DQ854" s="14"/>
      <c r="DR854" s="14"/>
      <c r="DS854" s="14"/>
      <c r="DT854" s="14"/>
      <c r="DU854" s="14"/>
      <c r="DV854" s="14"/>
      <c r="DW854" s="14"/>
      <c r="DX854" s="14"/>
      <c r="DY854" s="14"/>
      <c r="DZ854" s="14"/>
      <c r="EA854" s="14"/>
      <c r="EB854" s="14"/>
      <c r="EC854" s="14"/>
      <c r="ED854" s="14"/>
      <c r="EE854" s="14"/>
      <c r="EF854" s="14"/>
      <c r="EG854" s="14"/>
      <c r="EH854" s="14"/>
      <c r="EI854" s="14"/>
      <c r="EJ854" s="14"/>
      <c r="EK854" s="14"/>
      <c r="EL854" s="14"/>
      <c r="EM854" s="14"/>
      <c r="EN854" s="14"/>
      <c r="EO854" s="14"/>
      <c r="EP854" s="14"/>
      <c r="EQ854" s="14"/>
      <c r="ER854" s="14"/>
      <c r="ES854" s="14"/>
      <c r="ET854" s="14"/>
      <c r="EU854" s="14"/>
      <c r="EV854" s="14"/>
      <c r="EW854" s="14"/>
    </row>
    <row r="855" spans="1:153" s="100" customFormat="1" ht="25.5" x14ac:dyDescent="0.2">
      <c r="A855" s="61"/>
      <c r="B855" s="68"/>
      <c r="C855" s="59">
        <v>836</v>
      </c>
      <c r="D855" s="62" t="s">
        <v>116</v>
      </c>
      <c r="E855" s="62" t="s">
        <v>2008</v>
      </c>
      <c r="F855" s="62" t="s">
        <v>2009</v>
      </c>
      <c r="G855" s="64">
        <v>1906</v>
      </c>
      <c r="H855" s="64">
        <v>40</v>
      </c>
      <c r="I855" s="57" t="s">
        <v>2010</v>
      </c>
      <c r="J855" s="65">
        <v>42288</v>
      </c>
      <c r="K855" s="17"/>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c r="BO855" s="14"/>
      <c r="BP855" s="14"/>
      <c r="BQ855" s="14"/>
      <c r="BR855" s="14"/>
      <c r="BS855" s="14"/>
      <c r="BT855" s="14"/>
      <c r="BU855" s="14"/>
      <c r="BV855" s="14"/>
      <c r="BW855" s="14"/>
      <c r="BX855" s="14"/>
      <c r="BY855" s="14"/>
      <c r="BZ855" s="14"/>
      <c r="CA855" s="14"/>
      <c r="CB855" s="14"/>
      <c r="CC855" s="14"/>
      <c r="CD855" s="14"/>
      <c r="CE855" s="14"/>
      <c r="CF855" s="14"/>
      <c r="CG855" s="14"/>
      <c r="CH855" s="14"/>
      <c r="CI855" s="14"/>
      <c r="CJ855" s="14"/>
      <c r="CK855" s="14"/>
      <c r="CL855" s="14"/>
      <c r="CM855" s="14"/>
      <c r="CN855" s="14"/>
      <c r="CO855" s="14"/>
      <c r="CP855" s="14"/>
      <c r="CQ855" s="14"/>
      <c r="CR855" s="14"/>
      <c r="CS855" s="14"/>
      <c r="CT855" s="14"/>
      <c r="CU855" s="14"/>
      <c r="CV855" s="14"/>
      <c r="CW855" s="14"/>
      <c r="CX855" s="14"/>
      <c r="CY855" s="14"/>
      <c r="CZ855" s="14"/>
      <c r="DA855" s="14"/>
      <c r="DB855" s="14"/>
      <c r="DC855" s="14"/>
      <c r="DD855" s="14"/>
      <c r="DE855" s="14"/>
      <c r="DF855" s="14"/>
      <c r="DG855" s="14"/>
      <c r="DH855" s="14"/>
      <c r="DI855" s="14"/>
      <c r="DJ855" s="14"/>
      <c r="DK855" s="14"/>
      <c r="DL855" s="14"/>
      <c r="DM855" s="14"/>
      <c r="DN855" s="14"/>
      <c r="DO855" s="14"/>
      <c r="DP855" s="14"/>
      <c r="DQ855" s="14"/>
      <c r="DR855" s="14"/>
      <c r="DS855" s="14"/>
      <c r="DT855" s="14"/>
      <c r="DU855" s="14"/>
      <c r="DV855" s="14"/>
      <c r="DW855" s="14"/>
      <c r="DX855" s="14"/>
      <c r="DY855" s="14"/>
      <c r="DZ855" s="14"/>
      <c r="EA855" s="14"/>
      <c r="EB855" s="14"/>
      <c r="EC855" s="14"/>
      <c r="ED855" s="14"/>
      <c r="EE855" s="14"/>
      <c r="EF855" s="14"/>
      <c r="EG855" s="14"/>
      <c r="EH855" s="14"/>
      <c r="EI855" s="14"/>
      <c r="EJ855" s="14"/>
      <c r="EK855" s="14"/>
      <c r="EL855" s="14"/>
      <c r="EM855" s="14"/>
      <c r="EN855" s="14"/>
      <c r="EO855" s="14"/>
      <c r="EP855" s="14"/>
      <c r="EQ855" s="14"/>
      <c r="ER855" s="14"/>
      <c r="ES855" s="14"/>
      <c r="ET855" s="14"/>
      <c r="EU855" s="14"/>
      <c r="EV855" s="14"/>
      <c r="EW855" s="14"/>
    </row>
    <row r="856" spans="1:153" s="100" customFormat="1" ht="25.5" x14ac:dyDescent="0.2">
      <c r="A856" s="61" t="s">
        <v>1</v>
      </c>
      <c r="B856" s="68"/>
      <c r="C856" s="59">
        <v>837</v>
      </c>
      <c r="D856" s="62" t="s">
        <v>158</v>
      </c>
      <c r="E856" s="62" t="s">
        <v>2011</v>
      </c>
      <c r="F856" s="62" t="s">
        <v>2012</v>
      </c>
      <c r="G856" s="63">
        <v>1947</v>
      </c>
      <c r="H856" s="64">
        <v>0</v>
      </c>
      <c r="I856" s="57" t="s">
        <v>89</v>
      </c>
      <c r="J856" s="65" t="s">
        <v>89</v>
      </c>
      <c r="K856" s="17"/>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c r="BO856" s="14"/>
      <c r="BP856" s="14"/>
      <c r="BQ856" s="14"/>
      <c r="BR856" s="14"/>
      <c r="BS856" s="14"/>
      <c r="BT856" s="14"/>
      <c r="BU856" s="14"/>
      <c r="BV856" s="14"/>
      <c r="BW856" s="14"/>
      <c r="BX856" s="14"/>
      <c r="BY856" s="14"/>
      <c r="BZ856" s="14"/>
      <c r="CA856" s="14"/>
      <c r="CB856" s="14"/>
      <c r="CC856" s="14"/>
      <c r="CD856" s="14"/>
      <c r="CE856" s="14"/>
      <c r="CF856" s="14"/>
      <c r="CG856" s="14"/>
      <c r="CH856" s="14"/>
      <c r="CI856" s="14"/>
      <c r="CJ856" s="14"/>
      <c r="CK856" s="14"/>
      <c r="CL856" s="14"/>
      <c r="CM856" s="14"/>
      <c r="CN856" s="14"/>
      <c r="CO856" s="14"/>
      <c r="CP856" s="14"/>
      <c r="CQ856" s="14"/>
      <c r="CR856" s="14"/>
      <c r="CS856" s="14"/>
      <c r="CT856" s="14"/>
      <c r="CU856" s="14"/>
      <c r="CV856" s="14"/>
      <c r="CW856" s="14"/>
      <c r="CX856" s="14"/>
      <c r="CY856" s="14"/>
      <c r="CZ856" s="14"/>
      <c r="DA856" s="14"/>
      <c r="DB856" s="14"/>
      <c r="DC856" s="14"/>
      <c r="DD856" s="14"/>
      <c r="DE856" s="14"/>
      <c r="DF856" s="14"/>
      <c r="DG856" s="14"/>
      <c r="DH856" s="14"/>
      <c r="DI856" s="14"/>
      <c r="DJ856" s="14"/>
      <c r="DK856" s="14"/>
      <c r="DL856" s="14"/>
      <c r="DM856" s="14"/>
      <c r="DN856" s="14"/>
      <c r="DO856" s="14"/>
      <c r="DP856" s="14"/>
      <c r="DQ856" s="14"/>
      <c r="DR856" s="14"/>
      <c r="DS856" s="14"/>
      <c r="DT856" s="14"/>
      <c r="DU856" s="14"/>
      <c r="DV856" s="14"/>
      <c r="DW856" s="14"/>
      <c r="DX856" s="14"/>
      <c r="DY856" s="14"/>
      <c r="DZ856" s="14"/>
      <c r="EA856" s="14"/>
      <c r="EB856" s="14"/>
      <c r="EC856" s="14"/>
      <c r="ED856" s="14"/>
      <c r="EE856" s="14"/>
      <c r="EF856" s="14"/>
      <c r="EG856" s="14"/>
      <c r="EH856" s="14"/>
      <c r="EI856" s="14"/>
      <c r="EJ856" s="14"/>
      <c r="EK856" s="14"/>
      <c r="EL856" s="14"/>
      <c r="EM856" s="14"/>
      <c r="EN856" s="14"/>
      <c r="EO856" s="14"/>
      <c r="EP856" s="14"/>
      <c r="EQ856" s="14"/>
      <c r="ER856" s="14"/>
      <c r="ES856" s="14"/>
      <c r="ET856" s="14"/>
      <c r="EU856" s="14"/>
      <c r="EV856" s="14"/>
      <c r="EW856" s="14"/>
    </row>
    <row r="857" spans="1:153" s="14" customFormat="1" ht="38.25" x14ac:dyDescent="0.2">
      <c r="A857" s="61" t="s">
        <v>2013</v>
      </c>
      <c r="B857" s="68"/>
      <c r="C857" s="59">
        <v>838</v>
      </c>
      <c r="D857" s="84" t="s">
        <v>85</v>
      </c>
      <c r="E857" s="152" t="s">
        <v>2014</v>
      </c>
      <c r="F857" s="62" t="s">
        <v>2015</v>
      </c>
      <c r="G857" s="115" t="s">
        <v>2016</v>
      </c>
      <c r="H857" s="64">
        <v>0</v>
      </c>
      <c r="I857" s="57" t="s">
        <v>84</v>
      </c>
      <c r="J857" s="65">
        <v>42663</v>
      </c>
      <c r="K857" s="77"/>
    </row>
    <row r="858" spans="1:153" s="14" customFormat="1" ht="38.25" x14ac:dyDescent="0.2">
      <c r="A858" s="61" t="s">
        <v>2013</v>
      </c>
      <c r="B858" s="68"/>
      <c r="C858" s="59">
        <v>839</v>
      </c>
      <c r="D858" s="62" t="s">
        <v>85</v>
      </c>
      <c r="E858" s="152" t="s">
        <v>2017</v>
      </c>
      <c r="F858" s="62" t="s">
        <v>2018</v>
      </c>
      <c r="G858" s="63">
        <v>1855</v>
      </c>
      <c r="H858" s="64">
        <v>150</v>
      </c>
      <c r="I858" s="57" t="s">
        <v>293</v>
      </c>
      <c r="J858" s="65">
        <v>39385</v>
      </c>
      <c r="K858" s="77"/>
    </row>
    <row r="859" spans="1:153" s="117" customFormat="1" ht="38.25" x14ac:dyDescent="0.2">
      <c r="A859" s="61" t="s">
        <v>1</v>
      </c>
      <c r="B859" s="68"/>
      <c r="C859" s="59">
        <v>840</v>
      </c>
      <c r="D859" s="62" t="s">
        <v>158</v>
      </c>
      <c r="E859" s="62" t="s">
        <v>2019</v>
      </c>
      <c r="F859" s="62" t="s">
        <v>2020</v>
      </c>
      <c r="G859" s="64">
        <v>1901</v>
      </c>
      <c r="H859" s="64">
        <v>24</v>
      </c>
      <c r="I859" s="64" t="s">
        <v>2021</v>
      </c>
      <c r="J859" s="65">
        <v>42288</v>
      </c>
      <c r="K859" s="17"/>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4"/>
      <c r="BP859" s="14"/>
      <c r="BQ859" s="14"/>
      <c r="BR859" s="14"/>
      <c r="BS859" s="14"/>
      <c r="BT859" s="14"/>
      <c r="BU859" s="14"/>
      <c r="BV859" s="14"/>
      <c r="BW859" s="14"/>
      <c r="BX859" s="14"/>
      <c r="BY859" s="14"/>
      <c r="BZ859" s="14"/>
      <c r="CA859" s="14"/>
      <c r="CB859" s="14"/>
      <c r="CC859" s="14"/>
      <c r="CD859" s="14"/>
      <c r="CE859" s="14"/>
      <c r="CF859" s="14"/>
      <c r="CG859" s="14"/>
      <c r="CH859" s="14"/>
      <c r="CI859" s="14"/>
      <c r="CJ859" s="14"/>
      <c r="CK859" s="14"/>
      <c r="CL859" s="14"/>
      <c r="CM859" s="14"/>
      <c r="CN859" s="14"/>
      <c r="CO859" s="14"/>
      <c r="CP859" s="14"/>
      <c r="CQ859" s="14"/>
      <c r="CR859" s="14"/>
      <c r="CS859" s="14"/>
      <c r="CT859" s="14"/>
      <c r="CU859" s="14"/>
      <c r="CV859" s="14"/>
      <c r="CW859" s="14"/>
      <c r="CX859" s="14"/>
      <c r="CY859" s="14"/>
      <c r="CZ859" s="14"/>
      <c r="DA859" s="14"/>
      <c r="DB859" s="14"/>
      <c r="DC859" s="14"/>
      <c r="DD859" s="14"/>
      <c r="DE859" s="14"/>
      <c r="DF859" s="14"/>
      <c r="DG859" s="14"/>
      <c r="DH859" s="14"/>
      <c r="DI859" s="14"/>
      <c r="DJ859" s="14"/>
      <c r="DK859" s="14"/>
      <c r="DL859" s="14"/>
      <c r="DM859" s="14"/>
      <c r="DN859" s="14"/>
      <c r="DO859" s="14"/>
      <c r="DP859" s="14"/>
      <c r="DQ859" s="14"/>
      <c r="DR859" s="14"/>
      <c r="DS859" s="14"/>
      <c r="DT859" s="14"/>
      <c r="DU859" s="14"/>
      <c r="DV859" s="14"/>
      <c r="DW859" s="14"/>
      <c r="DX859" s="14"/>
      <c r="DY859" s="14"/>
      <c r="DZ859" s="14"/>
      <c r="EA859" s="14"/>
      <c r="EB859" s="14"/>
      <c r="EC859" s="14"/>
      <c r="ED859" s="14"/>
      <c r="EE859" s="14"/>
      <c r="EF859" s="14"/>
      <c r="EG859" s="14"/>
      <c r="EH859" s="14"/>
      <c r="EI859" s="14"/>
      <c r="EJ859" s="14"/>
      <c r="EK859" s="14"/>
      <c r="EL859" s="14"/>
      <c r="EM859" s="14"/>
      <c r="EN859" s="14"/>
      <c r="EO859" s="14"/>
      <c r="EP859" s="14"/>
      <c r="EQ859" s="14"/>
      <c r="ER859" s="14"/>
      <c r="ES859" s="14"/>
      <c r="ET859" s="14"/>
      <c r="EU859" s="14"/>
      <c r="EV859" s="14"/>
      <c r="EW859" s="14"/>
    </row>
    <row r="860" spans="1:153" s="153" customFormat="1" ht="38.25" x14ac:dyDescent="0.2">
      <c r="A860" s="61"/>
      <c r="B860" s="17"/>
      <c r="C860" s="59">
        <v>841</v>
      </c>
      <c r="D860" s="84" t="s">
        <v>2022</v>
      </c>
      <c r="E860" s="62" t="s">
        <v>2023</v>
      </c>
      <c r="F860" s="62" t="s">
        <v>2024</v>
      </c>
      <c r="G860" s="63">
        <v>1955</v>
      </c>
      <c r="H860" s="64">
        <v>0</v>
      </c>
      <c r="I860" s="57" t="s">
        <v>84</v>
      </c>
      <c r="J860" s="65">
        <v>42485</v>
      </c>
      <c r="K860" s="17"/>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c r="BO860" s="14"/>
      <c r="BP860" s="14"/>
      <c r="BQ860" s="14"/>
      <c r="BR860" s="14"/>
      <c r="BS860" s="14"/>
      <c r="BT860" s="14"/>
      <c r="BU860" s="14"/>
      <c r="BV860" s="14"/>
      <c r="BW860" s="14"/>
      <c r="BX860" s="14"/>
      <c r="BY860" s="14"/>
      <c r="BZ860" s="14"/>
      <c r="CA860" s="14"/>
      <c r="CB860" s="14"/>
      <c r="CC860" s="14"/>
      <c r="CD860" s="14"/>
      <c r="CE860" s="14"/>
      <c r="CF860" s="14"/>
      <c r="CG860" s="14"/>
      <c r="CH860" s="14"/>
      <c r="CI860" s="14"/>
      <c r="CJ860" s="14"/>
      <c r="CK860" s="14"/>
      <c r="CL860" s="14"/>
      <c r="CM860" s="14"/>
      <c r="CN860" s="14"/>
      <c r="CO860" s="14"/>
      <c r="CP860" s="14"/>
      <c r="CQ860" s="14"/>
      <c r="CR860" s="14"/>
      <c r="CS860" s="14"/>
      <c r="CT860" s="14"/>
      <c r="CU860" s="14"/>
      <c r="CV860" s="14"/>
      <c r="CW860" s="14"/>
      <c r="CX860" s="14"/>
      <c r="CY860" s="14"/>
      <c r="CZ860" s="14"/>
      <c r="DA860" s="14"/>
      <c r="DB860" s="14"/>
      <c r="DC860" s="14"/>
      <c r="DD860" s="14"/>
      <c r="DE860" s="14"/>
      <c r="DF860" s="14"/>
      <c r="DG860" s="14"/>
      <c r="DH860" s="14"/>
      <c r="DI860" s="14"/>
      <c r="DJ860" s="14"/>
      <c r="DK860" s="14"/>
      <c r="DL860" s="14"/>
      <c r="DM860" s="14"/>
      <c r="DN860" s="14"/>
      <c r="DO860" s="14"/>
      <c r="DP860" s="14"/>
      <c r="DQ860" s="14"/>
      <c r="DR860" s="14"/>
      <c r="DS860" s="14"/>
      <c r="DT860" s="14"/>
      <c r="DU860" s="14"/>
      <c r="DV860" s="14"/>
      <c r="DW860" s="14"/>
      <c r="DX860" s="14"/>
      <c r="DY860" s="14"/>
      <c r="DZ860" s="14"/>
      <c r="EA860" s="14"/>
      <c r="EB860" s="14"/>
      <c r="EC860" s="14"/>
      <c r="ED860" s="14"/>
      <c r="EE860" s="14"/>
      <c r="EF860" s="14"/>
      <c r="EG860" s="14"/>
      <c r="EH860" s="14"/>
      <c r="EI860" s="14"/>
      <c r="EJ860" s="14"/>
      <c r="EK860" s="14"/>
      <c r="EL860" s="14"/>
      <c r="EM860" s="14"/>
      <c r="EN860" s="14"/>
      <c r="EO860" s="14"/>
      <c r="EP860" s="14"/>
      <c r="EQ860" s="14"/>
      <c r="ER860" s="14"/>
      <c r="ES860" s="14"/>
      <c r="ET860" s="14"/>
      <c r="EU860" s="14"/>
      <c r="EV860" s="14"/>
      <c r="EW860" s="14"/>
    </row>
    <row r="861" spans="1:153" s="153" customFormat="1" ht="38.25" x14ac:dyDescent="0.2">
      <c r="A861" s="61"/>
      <c r="B861" s="17"/>
      <c r="C861" s="59">
        <v>842</v>
      </c>
      <c r="D861" s="62" t="s">
        <v>2022</v>
      </c>
      <c r="E861" s="62" t="s">
        <v>2023</v>
      </c>
      <c r="F861" s="62" t="s">
        <v>2025</v>
      </c>
      <c r="G861" s="63">
        <v>1955</v>
      </c>
      <c r="H861" s="64">
        <v>20</v>
      </c>
      <c r="I861" s="57" t="s">
        <v>69</v>
      </c>
      <c r="J861" s="65">
        <v>39041</v>
      </c>
      <c r="K861" s="17"/>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c r="BO861" s="14"/>
      <c r="BP861" s="14"/>
      <c r="BQ861" s="14"/>
      <c r="BR861" s="14"/>
      <c r="BS861" s="14"/>
      <c r="BT861" s="14"/>
      <c r="BU861" s="14"/>
      <c r="BV861" s="14"/>
      <c r="BW861" s="14"/>
      <c r="BX861" s="14"/>
      <c r="BY861" s="14"/>
      <c r="BZ861" s="14"/>
      <c r="CA861" s="14"/>
      <c r="CB861" s="14"/>
      <c r="CC861" s="14"/>
      <c r="CD861" s="14"/>
      <c r="CE861" s="14"/>
      <c r="CF861" s="14"/>
      <c r="CG861" s="14"/>
      <c r="CH861" s="14"/>
      <c r="CI861" s="14"/>
      <c r="CJ861" s="14"/>
      <c r="CK861" s="14"/>
      <c r="CL861" s="14"/>
      <c r="CM861" s="14"/>
      <c r="CN861" s="14"/>
      <c r="CO861" s="14"/>
      <c r="CP861" s="14"/>
      <c r="CQ861" s="14"/>
      <c r="CR861" s="14"/>
      <c r="CS861" s="14"/>
      <c r="CT861" s="14"/>
      <c r="CU861" s="14"/>
      <c r="CV861" s="14"/>
      <c r="CW861" s="14"/>
      <c r="CX861" s="14"/>
      <c r="CY861" s="14"/>
      <c r="CZ861" s="14"/>
      <c r="DA861" s="14"/>
      <c r="DB861" s="14"/>
      <c r="DC861" s="14"/>
      <c r="DD861" s="14"/>
      <c r="DE861" s="14"/>
      <c r="DF861" s="14"/>
      <c r="DG861" s="14"/>
      <c r="DH861" s="14"/>
      <c r="DI861" s="14"/>
      <c r="DJ861" s="14"/>
      <c r="DK861" s="14"/>
      <c r="DL861" s="14"/>
      <c r="DM861" s="14"/>
      <c r="DN861" s="14"/>
      <c r="DO861" s="14"/>
      <c r="DP861" s="14"/>
      <c r="DQ861" s="14"/>
      <c r="DR861" s="14"/>
      <c r="DS861" s="14"/>
      <c r="DT861" s="14"/>
      <c r="DU861" s="14"/>
      <c r="DV861" s="14"/>
      <c r="DW861" s="14"/>
      <c r="DX861" s="14"/>
      <c r="DY861" s="14"/>
      <c r="DZ861" s="14"/>
      <c r="EA861" s="14"/>
      <c r="EB861" s="14"/>
      <c r="EC861" s="14"/>
      <c r="ED861" s="14"/>
      <c r="EE861" s="14"/>
      <c r="EF861" s="14"/>
      <c r="EG861" s="14"/>
      <c r="EH861" s="14"/>
      <c r="EI861" s="14"/>
      <c r="EJ861" s="14"/>
      <c r="EK861" s="14"/>
      <c r="EL861" s="14"/>
      <c r="EM861" s="14"/>
      <c r="EN861" s="14"/>
      <c r="EO861" s="14"/>
      <c r="EP861" s="14"/>
      <c r="EQ861" s="14"/>
      <c r="ER861" s="14"/>
      <c r="ES861" s="14"/>
      <c r="ET861" s="14"/>
      <c r="EU861" s="14"/>
      <c r="EV861" s="14"/>
      <c r="EW861" s="14"/>
    </row>
    <row r="862" spans="1:153" s="14" customFormat="1" ht="25.5" x14ac:dyDescent="0.2">
      <c r="A862" s="61"/>
      <c r="B862" s="17"/>
      <c r="C862" s="59">
        <v>843</v>
      </c>
      <c r="D862" s="62" t="s">
        <v>1685</v>
      </c>
      <c r="E862" s="152" t="s">
        <v>2026</v>
      </c>
      <c r="F862" s="62" t="s">
        <v>2027</v>
      </c>
      <c r="G862" s="63">
        <v>2003</v>
      </c>
      <c r="H862" s="64">
        <v>0</v>
      </c>
      <c r="I862" s="57" t="s">
        <v>2028</v>
      </c>
      <c r="J862" s="65">
        <v>41378</v>
      </c>
      <c r="K862" s="17"/>
    </row>
    <row r="863" spans="1:153" s="14" customFormat="1" ht="38.25" x14ac:dyDescent="0.2">
      <c r="A863" s="61"/>
      <c r="B863" s="17"/>
      <c r="C863" s="59">
        <v>844</v>
      </c>
      <c r="D863" s="62" t="s">
        <v>1685</v>
      </c>
      <c r="E863" s="152" t="s">
        <v>2029</v>
      </c>
      <c r="F863" s="62" t="s">
        <v>2030</v>
      </c>
      <c r="G863" s="63">
        <v>1924</v>
      </c>
      <c r="H863" s="64" t="s">
        <v>1283</v>
      </c>
      <c r="I863" s="57" t="s">
        <v>2031</v>
      </c>
      <c r="J863" s="65">
        <v>41378</v>
      </c>
      <c r="K863" s="17"/>
    </row>
    <row r="864" spans="1:153" s="76" customFormat="1" ht="25.5" x14ac:dyDescent="0.2">
      <c r="A864" s="61"/>
      <c r="B864" s="17"/>
      <c r="C864" s="59">
        <v>845</v>
      </c>
      <c r="D864" s="84" t="s">
        <v>1685</v>
      </c>
      <c r="E864" s="62" t="s">
        <v>2032</v>
      </c>
      <c r="F864" s="62" t="s">
        <v>2033</v>
      </c>
      <c r="G864" s="63">
        <v>1940</v>
      </c>
      <c r="H864" s="64">
        <v>0</v>
      </c>
      <c r="I864" s="57" t="s">
        <v>84</v>
      </c>
      <c r="J864" s="65">
        <v>42584</v>
      </c>
      <c r="K864" s="17"/>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c r="BI864" s="14"/>
      <c r="BJ864" s="14"/>
      <c r="BK864" s="14"/>
      <c r="BL864" s="14"/>
      <c r="BM864" s="14"/>
      <c r="BN864" s="14"/>
      <c r="BO864" s="14"/>
      <c r="BP864" s="14"/>
      <c r="BQ864" s="14"/>
      <c r="BR864" s="14"/>
      <c r="BS864" s="14"/>
      <c r="BT864" s="14"/>
      <c r="BU864" s="14"/>
      <c r="BV864" s="14"/>
      <c r="BW864" s="14"/>
      <c r="BX864" s="14"/>
      <c r="BY864" s="14"/>
      <c r="BZ864" s="14"/>
      <c r="CA864" s="14"/>
      <c r="CB864" s="14"/>
      <c r="CC864" s="14"/>
      <c r="CD864" s="14"/>
      <c r="CE864" s="14"/>
      <c r="CF864" s="14"/>
      <c r="CG864" s="14"/>
      <c r="CH864" s="14"/>
      <c r="CI864" s="14"/>
      <c r="CJ864" s="14"/>
      <c r="CK864" s="14"/>
      <c r="CL864" s="14"/>
      <c r="CM864" s="14"/>
      <c r="CN864" s="14"/>
      <c r="CO864" s="14"/>
      <c r="CP864" s="14"/>
      <c r="CQ864" s="14"/>
      <c r="CR864" s="14"/>
      <c r="CS864" s="14"/>
      <c r="CT864" s="14"/>
      <c r="CU864" s="14"/>
      <c r="CV864" s="14"/>
      <c r="CW864" s="14"/>
      <c r="CX864" s="14"/>
      <c r="CY864" s="14"/>
      <c r="CZ864" s="14"/>
      <c r="DA864" s="14"/>
      <c r="DB864" s="14"/>
      <c r="DC864" s="14"/>
      <c r="DD864" s="14"/>
      <c r="DE864" s="14"/>
      <c r="DF864" s="14"/>
      <c r="DG864" s="14"/>
      <c r="DH864" s="14"/>
      <c r="DI864" s="14"/>
      <c r="DJ864" s="14"/>
      <c r="DK864" s="14"/>
      <c r="DL864" s="14"/>
      <c r="DM864" s="14"/>
      <c r="DN864" s="14"/>
      <c r="DO864" s="14"/>
      <c r="DP864" s="14"/>
      <c r="DQ864" s="14"/>
      <c r="DR864" s="14"/>
      <c r="DS864" s="14"/>
      <c r="DT864" s="14"/>
      <c r="DU864" s="14"/>
      <c r="DV864" s="14"/>
      <c r="DW864" s="14"/>
      <c r="DX864" s="14"/>
      <c r="DY864" s="14"/>
      <c r="DZ864" s="14"/>
      <c r="EA864" s="14"/>
      <c r="EB864" s="14"/>
      <c r="EC864" s="14"/>
      <c r="ED864" s="14"/>
      <c r="EE864" s="14"/>
      <c r="EF864" s="14"/>
      <c r="EG864" s="14"/>
      <c r="EH864" s="14"/>
      <c r="EI864" s="14"/>
      <c r="EJ864" s="14"/>
      <c r="EK864" s="14"/>
      <c r="EL864" s="14"/>
      <c r="EM864" s="14"/>
      <c r="EN864" s="14"/>
      <c r="EO864" s="14"/>
      <c r="EP864" s="14"/>
      <c r="EQ864" s="14"/>
      <c r="ER864" s="14"/>
      <c r="ES864" s="14"/>
      <c r="ET864" s="14"/>
      <c r="EU864" s="14"/>
      <c r="EV864" s="14"/>
      <c r="EW864" s="14"/>
    </row>
    <row r="865" spans="1:153" s="14" customFormat="1" ht="25.5" x14ac:dyDescent="0.2">
      <c r="A865" s="61"/>
      <c r="B865" s="17"/>
      <c r="C865" s="59">
        <v>846</v>
      </c>
      <c r="D865" s="62" t="s">
        <v>1685</v>
      </c>
      <c r="E865" s="62" t="s">
        <v>2034</v>
      </c>
      <c r="F865" s="62" t="s">
        <v>2033</v>
      </c>
      <c r="G865" s="63">
        <v>1959</v>
      </c>
      <c r="H865" s="64">
        <v>0</v>
      </c>
      <c r="I865" s="57" t="s">
        <v>2036</v>
      </c>
      <c r="J865" s="65">
        <v>41336</v>
      </c>
      <c r="K865" s="17"/>
    </row>
    <row r="866" spans="1:153" s="76" customFormat="1" ht="25.5" x14ac:dyDescent="0.2">
      <c r="A866" s="61"/>
      <c r="B866" s="17"/>
      <c r="C866" s="59">
        <v>847</v>
      </c>
      <c r="D866" s="62" t="s">
        <v>1685</v>
      </c>
      <c r="E866" s="62" t="s">
        <v>2032</v>
      </c>
      <c r="F866" s="62" t="s">
        <v>2037</v>
      </c>
      <c r="G866" s="63">
        <v>1960</v>
      </c>
      <c r="H866" s="64">
        <v>5</v>
      </c>
      <c r="I866" s="57" t="s">
        <v>2038</v>
      </c>
      <c r="J866" s="65">
        <v>42557</v>
      </c>
      <c r="K866" s="17"/>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c r="BI866" s="14"/>
      <c r="BJ866" s="14"/>
      <c r="BK866" s="14"/>
      <c r="BL866" s="14"/>
      <c r="BM866" s="14"/>
      <c r="BN866" s="14"/>
      <c r="BO866" s="14"/>
      <c r="BP866" s="14"/>
      <c r="BQ866" s="14"/>
      <c r="BR866" s="14"/>
      <c r="BS866" s="14"/>
      <c r="BT866" s="14"/>
      <c r="BU866" s="14"/>
      <c r="BV866" s="14"/>
      <c r="BW866" s="14"/>
      <c r="BX866" s="14"/>
      <c r="BY866" s="14"/>
      <c r="BZ866" s="14"/>
      <c r="CA866" s="14"/>
      <c r="CB866" s="14"/>
      <c r="CC866" s="14"/>
      <c r="CD866" s="14"/>
      <c r="CE866" s="14"/>
      <c r="CF866" s="14"/>
      <c r="CG866" s="14"/>
      <c r="CH866" s="14"/>
      <c r="CI866" s="14"/>
      <c r="CJ866" s="14"/>
      <c r="CK866" s="14"/>
      <c r="CL866" s="14"/>
      <c r="CM866" s="14"/>
      <c r="CN866" s="14"/>
      <c r="CO866" s="14"/>
      <c r="CP866" s="14"/>
      <c r="CQ866" s="14"/>
      <c r="CR866" s="14"/>
      <c r="CS866" s="14"/>
      <c r="CT866" s="14"/>
      <c r="CU866" s="14"/>
      <c r="CV866" s="14"/>
      <c r="CW866" s="14"/>
      <c r="CX866" s="14"/>
      <c r="CY866" s="14"/>
      <c r="CZ866" s="14"/>
      <c r="DA866" s="14"/>
      <c r="DB866" s="14"/>
      <c r="DC866" s="14"/>
      <c r="DD866" s="14"/>
      <c r="DE866" s="14"/>
      <c r="DF866" s="14"/>
      <c r="DG866" s="14"/>
      <c r="DH866" s="14"/>
      <c r="DI866" s="14"/>
      <c r="DJ866" s="14"/>
      <c r="DK866" s="14"/>
      <c r="DL866" s="14"/>
      <c r="DM866" s="14"/>
      <c r="DN866" s="14"/>
      <c r="DO866" s="14"/>
      <c r="DP866" s="14"/>
      <c r="DQ866" s="14"/>
      <c r="DR866" s="14"/>
      <c r="DS866" s="14"/>
      <c r="DT866" s="14"/>
      <c r="DU866" s="14"/>
      <c r="DV866" s="14"/>
      <c r="DW866" s="14"/>
      <c r="DX866" s="14"/>
      <c r="DY866" s="14"/>
      <c r="DZ866" s="14"/>
      <c r="EA866" s="14"/>
      <c r="EB866" s="14"/>
      <c r="EC866" s="14"/>
      <c r="ED866" s="14"/>
      <c r="EE866" s="14"/>
      <c r="EF866" s="14"/>
      <c r="EG866" s="14"/>
      <c r="EH866" s="14"/>
      <c r="EI866" s="14"/>
      <c r="EJ866" s="14"/>
      <c r="EK866" s="14"/>
      <c r="EL866" s="14"/>
      <c r="EM866" s="14"/>
      <c r="EN866" s="14"/>
      <c r="EO866" s="14"/>
      <c r="EP866" s="14"/>
      <c r="EQ866" s="14"/>
      <c r="ER866" s="14"/>
      <c r="ES866" s="14"/>
      <c r="ET866" s="14"/>
      <c r="EU866" s="14"/>
      <c r="EV866" s="14"/>
      <c r="EW866" s="14"/>
    </row>
    <row r="867" spans="1:153" s="100" customFormat="1" ht="25.5" x14ac:dyDescent="0.2">
      <c r="A867" s="61"/>
      <c r="B867" s="17"/>
      <c r="C867" s="59">
        <v>848</v>
      </c>
      <c r="D867" s="62" t="s">
        <v>1685</v>
      </c>
      <c r="E867" s="152" t="s">
        <v>2039</v>
      </c>
      <c r="F867" s="62" t="s">
        <v>2040</v>
      </c>
      <c r="G867" s="63">
        <v>1987</v>
      </c>
      <c r="H867" s="64">
        <v>0</v>
      </c>
      <c r="I867" s="57" t="s">
        <v>2028</v>
      </c>
      <c r="J867" s="65">
        <v>41378</v>
      </c>
      <c r="K867" s="17"/>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c r="BI867" s="14"/>
      <c r="BJ867" s="14"/>
      <c r="BK867" s="14"/>
      <c r="BL867" s="14"/>
      <c r="BM867" s="14"/>
      <c r="BN867" s="14"/>
      <c r="BO867" s="14"/>
      <c r="BP867" s="14"/>
      <c r="BQ867" s="14"/>
      <c r="BR867" s="14"/>
      <c r="BS867" s="14"/>
      <c r="BT867" s="14"/>
      <c r="BU867" s="14"/>
      <c r="BV867" s="14"/>
      <c r="BW867" s="14"/>
      <c r="BX867" s="14"/>
      <c r="BY867" s="14"/>
      <c r="BZ867" s="14"/>
      <c r="CA867" s="14"/>
      <c r="CB867" s="14"/>
      <c r="CC867" s="14"/>
      <c r="CD867" s="14"/>
      <c r="CE867" s="14"/>
      <c r="CF867" s="14"/>
      <c r="CG867" s="14"/>
      <c r="CH867" s="14"/>
      <c r="CI867" s="14"/>
      <c r="CJ867" s="14"/>
      <c r="CK867" s="14"/>
      <c r="CL867" s="14"/>
      <c r="CM867" s="14"/>
      <c r="CN867" s="14"/>
      <c r="CO867" s="14"/>
      <c r="CP867" s="14"/>
      <c r="CQ867" s="14"/>
      <c r="CR867" s="14"/>
      <c r="CS867" s="14"/>
      <c r="CT867" s="14"/>
      <c r="CU867" s="14"/>
      <c r="CV867" s="14"/>
      <c r="CW867" s="14"/>
      <c r="CX867" s="14"/>
      <c r="CY867" s="14"/>
      <c r="CZ867" s="14"/>
      <c r="DA867" s="14"/>
      <c r="DB867" s="14"/>
      <c r="DC867" s="14"/>
      <c r="DD867" s="14"/>
      <c r="DE867" s="14"/>
      <c r="DF867" s="14"/>
      <c r="DG867" s="14"/>
      <c r="DH867" s="14"/>
      <c r="DI867" s="14"/>
      <c r="DJ867" s="14"/>
      <c r="DK867" s="14"/>
      <c r="DL867" s="14"/>
      <c r="DM867" s="14"/>
      <c r="DN867" s="14"/>
      <c r="DO867" s="14"/>
      <c r="DP867" s="14"/>
      <c r="DQ867" s="14"/>
      <c r="DR867" s="14"/>
      <c r="DS867" s="14"/>
      <c r="DT867" s="14"/>
      <c r="DU867" s="14"/>
      <c r="DV867" s="14"/>
      <c r="DW867" s="14"/>
      <c r="DX867" s="14"/>
      <c r="DY867" s="14"/>
      <c r="DZ867" s="14"/>
      <c r="EA867" s="14"/>
      <c r="EB867" s="14"/>
      <c r="EC867" s="14"/>
      <c r="ED867" s="14"/>
      <c r="EE867" s="14"/>
      <c r="EF867" s="14"/>
      <c r="EG867" s="14"/>
      <c r="EH867" s="14"/>
      <c r="EI867" s="14"/>
      <c r="EJ867" s="14"/>
      <c r="EK867" s="14"/>
      <c r="EL867" s="14"/>
      <c r="EM867" s="14"/>
      <c r="EN867" s="14"/>
      <c r="EO867" s="14"/>
      <c r="EP867" s="14"/>
      <c r="EQ867" s="14"/>
      <c r="ER867" s="14"/>
      <c r="ES867" s="14"/>
      <c r="ET867" s="14"/>
      <c r="EU867" s="14"/>
      <c r="EV867" s="14"/>
      <c r="EW867" s="14"/>
    </row>
    <row r="868" spans="1:153" s="14" customFormat="1" ht="25.5" x14ac:dyDescent="0.2">
      <c r="A868" s="109"/>
      <c r="B868" s="126"/>
      <c r="C868" s="59">
        <v>849</v>
      </c>
      <c r="D868" s="110" t="s">
        <v>158</v>
      </c>
      <c r="E868" s="110" t="s">
        <v>2041</v>
      </c>
      <c r="F868" s="110" t="s">
        <v>2042</v>
      </c>
      <c r="G868" s="112">
        <v>1981</v>
      </c>
      <c r="H868" s="113" t="s">
        <v>284</v>
      </c>
      <c r="I868" s="60" t="s">
        <v>285</v>
      </c>
      <c r="J868" s="114">
        <v>39289</v>
      </c>
      <c r="K868" s="126"/>
      <c r="L868" s="76"/>
      <c r="M868" s="76"/>
      <c r="N868" s="76"/>
      <c r="O868" s="76"/>
      <c r="P868" s="76"/>
      <c r="Q868" s="76"/>
      <c r="R868" s="76"/>
      <c r="S868" s="76"/>
      <c r="T868" s="76"/>
      <c r="U868" s="76"/>
      <c r="V868" s="76"/>
      <c r="W868" s="76"/>
      <c r="X868" s="76"/>
      <c r="Y868" s="76"/>
      <c r="Z868" s="76"/>
      <c r="AA868" s="76"/>
      <c r="AB868" s="76"/>
      <c r="AC868" s="76"/>
      <c r="AD868" s="76"/>
      <c r="AE868" s="76"/>
      <c r="AF868" s="76"/>
      <c r="AG868" s="76"/>
      <c r="AH868" s="76"/>
      <c r="AI868" s="76"/>
      <c r="AJ868" s="76"/>
      <c r="AK868" s="76"/>
      <c r="AL868" s="76"/>
      <c r="AM868" s="76"/>
      <c r="AN868" s="76"/>
      <c r="AO868" s="76"/>
      <c r="AP868" s="76"/>
      <c r="AQ868" s="76"/>
      <c r="AR868" s="76"/>
      <c r="AS868" s="76"/>
      <c r="AT868" s="76"/>
      <c r="AU868" s="76"/>
      <c r="AV868" s="76"/>
      <c r="AW868" s="76"/>
      <c r="AX868" s="76"/>
      <c r="AY868" s="76"/>
      <c r="AZ868" s="76"/>
      <c r="BA868" s="76"/>
      <c r="BB868" s="76"/>
      <c r="BC868" s="76"/>
      <c r="BD868" s="76"/>
      <c r="BE868" s="76"/>
      <c r="BF868" s="76"/>
      <c r="BG868" s="76"/>
      <c r="BH868" s="76"/>
      <c r="BI868" s="76"/>
      <c r="BJ868" s="76"/>
      <c r="BK868" s="76"/>
      <c r="BL868" s="76"/>
      <c r="BM868" s="76"/>
      <c r="BN868" s="76"/>
      <c r="BO868" s="76"/>
      <c r="BP868" s="76"/>
      <c r="BQ868" s="76"/>
      <c r="BR868" s="76"/>
      <c r="BS868" s="76"/>
      <c r="BT868" s="76"/>
      <c r="BU868" s="76"/>
      <c r="BV868" s="76"/>
      <c r="BW868" s="76"/>
      <c r="BX868" s="76"/>
      <c r="BY868" s="76"/>
      <c r="BZ868" s="76"/>
      <c r="CA868" s="76"/>
      <c r="CB868" s="76"/>
      <c r="CC868" s="76"/>
      <c r="CD868" s="76"/>
      <c r="CE868" s="76"/>
      <c r="CF868" s="76"/>
      <c r="CG868" s="76"/>
      <c r="CH868" s="76"/>
      <c r="CI868" s="76"/>
      <c r="CJ868" s="76"/>
      <c r="CK868" s="76"/>
      <c r="CL868" s="76"/>
      <c r="CM868" s="76"/>
      <c r="CN868" s="76"/>
      <c r="CO868" s="76"/>
      <c r="CP868" s="76"/>
      <c r="CQ868" s="76"/>
      <c r="CR868" s="76"/>
      <c r="CS868" s="76"/>
      <c r="CT868" s="76"/>
      <c r="CU868" s="76"/>
      <c r="CV868" s="76"/>
      <c r="CW868" s="76"/>
      <c r="CX868" s="76"/>
      <c r="CY868" s="76"/>
      <c r="CZ868" s="76"/>
      <c r="DA868" s="76"/>
      <c r="DB868" s="76"/>
      <c r="DC868" s="76"/>
      <c r="DD868" s="76"/>
      <c r="DE868" s="76"/>
      <c r="DF868" s="76"/>
      <c r="DG868" s="76"/>
      <c r="DH868" s="76"/>
      <c r="DI868" s="76"/>
      <c r="DJ868" s="76"/>
      <c r="DK868" s="76"/>
      <c r="DL868" s="76"/>
      <c r="DM868" s="76"/>
      <c r="DN868" s="76"/>
      <c r="DO868" s="76"/>
      <c r="DP868" s="76"/>
      <c r="DQ868" s="76"/>
      <c r="DR868" s="76"/>
      <c r="DS868" s="76"/>
      <c r="DT868" s="76"/>
      <c r="DU868" s="76"/>
      <c r="DV868" s="76"/>
      <c r="DW868" s="76"/>
      <c r="DX868" s="76"/>
      <c r="DY868" s="76"/>
      <c r="DZ868" s="76"/>
      <c r="EA868" s="76"/>
      <c r="EB868" s="76"/>
      <c r="EC868" s="76"/>
      <c r="ED868" s="76"/>
      <c r="EE868" s="76"/>
      <c r="EF868" s="76"/>
      <c r="EG868" s="76"/>
      <c r="EH868" s="76"/>
      <c r="EI868" s="76"/>
      <c r="EJ868" s="76"/>
      <c r="EK868" s="76"/>
      <c r="EL868" s="76"/>
      <c r="EM868" s="76"/>
      <c r="EN868" s="76"/>
      <c r="EO868" s="76"/>
      <c r="EP868" s="76"/>
      <c r="EQ868" s="76"/>
      <c r="ER868" s="76"/>
      <c r="ES868" s="76"/>
      <c r="ET868" s="76"/>
      <c r="EU868" s="76"/>
      <c r="EV868" s="76"/>
      <c r="EW868" s="76"/>
    </row>
    <row r="869" spans="1:153" s="14" customFormat="1" ht="25.5" x14ac:dyDescent="0.2">
      <c r="A869" s="61"/>
      <c r="B869" s="17"/>
      <c r="C869" s="59">
        <v>850</v>
      </c>
      <c r="D869" s="62" t="s">
        <v>0</v>
      </c>
      <c r="E869" s="62" t="s">
        <v>2043</v>
      </c>
      <c r="F869" s="62" t="s">
        <v>2044</v>
      </c>
      <c r="G869" s="63" t="s">
        <v>2045</v>
      </c>
      <c r="H869" s="64">
        <v>20</v>
      </c>
      <c r="I869" s="57" t="s">
        <v>1755</v>
      </c>
      <c r="J869" s="65">
        <v>40909</v>
      </c>
      <c r="K869" s="17"/>
    </row>
    <row r="870" spans="1:153" s="14" customFormat="1" ht="25.5" x14ac:dyDescent="0.2">
      <c r="A870" s="61" t="s">
        <v>1</v>
      </c>
      <c r="B870" s="17"/>
      <c r="C870" s="59">
        <v>851</v>
      </c>
      <c r="D870" s="62" t="s">
        <v>116</v>
      </c>
      <c r="E870" s="85" t="s">
        <v>2046</v>
      </c>
      <c r="F870" s="62" t="s">
        <v>2047</v>
      </c>
      <c r="G870" s="63">
        <v>1994</v>
      </c>
      <c r="H870" s="74">
        <v>20</v>
      </c>
      <c r="I870" s="57" t="s">
        <v>320</v>
      </c>
      <c r="J870" s="65">
        <v>39683</v>
      </c>
      <c r="K870" s="17"/>
    </row>
    <row r="871" spans="1:153" s="14" customFormat="1" ht="25.5" x14ac:dyDescent="0.2">
      <c r="A871" s="61" t="s">
        <v>1</v>
      </c>
      <c r="B871" s="17"/>
      <c r="C871" s="59">
        <v>852</v>
      </c>
      <c r="D871" s="62" t="s">
        <v>0</v>
      </c>
      <c r="E871" s="62" t="s">
        <v>2049</v>
      </c>
      <c r="F871" s="62" t="s">
        <v>2050</v>
      </c>
      <c r="G871" s="63">
        <v>1927</v>
      </c>
      <c r="H871" s="64">
        <v>0</v>
      </c>
      <c r="I871" s="57" t="s">
        <v>74</v>
      </c>
      <c r="J871" s="65">
        <v>39487</v>
      </c>
      <c r="K871" s="17"/>
    </row>
    <row r="872" spans="1:153" s="14" customFormat="1" ht="38.25" x14ac:dyDescent="0.2">
      <c r="A872" s="61" t="s">
        <v>1</v>
      </c>
      <c r="B872" s="17"/>
      <c r="C872" s="59">
        <v>853</v>
      </c>
      <c r="D872" s="62" t="s">
        <v>85</v>
      </c>
      <c r="E872" s="85" t="s">
        <v>2051</v>
      </c>
      <c r="F872" s="62" t="s">
        <v>2052</v>
      </c>
      <c r="G872" s="63">
        <v>1975</v>
      </c>
      <c r="H872" s="64">
        <v>20</v>
      </c>
      <c r="I872" s="102" t="s">
        <v>2053</v>
      </c>
      <c r="J872" s="87">
        <v>36526</v>
      </c>
      <c r="K872" s="17"/>
    </row>
    <row r="873" spans="1:153" s="14" customFormat="1" ht="25.5" x14ac:dyDescent="0.2">
      <c r="A873" s="61"/>
      <c r="B873" s="17"/>
      <c r="C873" s="59">
        <v>854</v>
      </c>
      <c r="D873" s="84" t="s">
        <v>48</v>
      </c>
      <c r="E873" s="62" t="s">
        <v>2054</v>
      </c>
      <c r="F873" s="62" t="s">
        <v>2055</v>
      </c>
      <c r="G873" s="64">
        <v>1968</v>
      </c>
      <c r="H873" s="64">
        <v>0</v>
      </c>
      <c r="I873" s="57" t="s">
        <v>784</v>
      </c>
      <c r="J873" s="65">
        <v>42480</v>
      </c>
      <c r="K873" s="17"/>
    </row>
    <row r="874" spans="1:153" s="14" customFormat="1" ht="38.25" x14ac:dyDescent="0.2">
      <c r="A874" s="61" t="s">
        <v>1</v>
      </c>
      <c r="B874" s="17"/>
      <c r="C874" s="59">
        <v>855</v>
      </c>
      <c r="D874" s="84" t="s">
        <v>85</v>
      </c>
      <c r="E874" s="62" t="s">
        <v>2056</v>
      </c>
      <c r="F874" s="62" t="s">
        <v>2057</v>
      </c>
      <c r="G874" s="64">
        <v>1959</v>
      </c>
      <c r="H874" s="64">
        <v>0</v>
      </c>
      <c r="I874" s="57" t="s">
        <v>241</v>
      </c>
      <c r="J874" s="65">
        <v>43119</v>
      </c>
      <c r="K874" s="17"/>
    </row>
    <row r="875" spans="1:153" s="14" customFormat="1" ht="25.5" x14ac:dyDescent="0.2">
      <c r="A875" s="61"/>
      <c r="C875" s="59">
        <v>856</v>
      </c>
      <c r="D875" s="62" t="s">
        <v>57</v>
      </c>
      <c r="E875" s="62" t="s">
        <v>2058</v>
      </c>
      <c r="F875" s="62" t="s">
        <v>2059</v>
      </c>
      <c r="G875" s="64">
        <v>1981</v>
      </c>
      <c r="H875" s="64">
        <v>75</v>
      </c>
      <c r="I875" s="57" t="s">
        <v>2060</v>
      </c>
      <c r="J875" s="65">
        <v>41826</v>
      </c>
      <c r="K875" s="17"/>
    </row>
    <row r="876" spans="1:153" s="14" customFormat="1" ht="25.5" x14ac:dyDescent="0.2">
      <c r="A876" s="61" t="s">
        <v>1719</v>
      </c>
      <c r="B876" s="17"/>
      <c r="C876" s="59">
        <v>857</v>
      </c>
      <c r="D876" s="62" t="s">
        <v>85</v>
      </c>
      <c r="E876" s="62" t="s">
        <v>2061</v>
      </c>
      <c r="F876" s="62" t="s">
        <v>2062</v>
      </c>
      <c r="G876" s="63">
        <v>1910</v>
      </c>
      <c r="H876" s="64">
        <v>0</v>
      </c>
      <c r="I876" s="57" t="s">
        <v>74</v>
      </c>
      <c r="J876" s="65">
        <v>39487</v>
      </c>
      <c r="K876" s="17"/>
    </row>
    <row r="877" spans="1:153" s="14" customFormat="1" ht="38.25" x14ac:dyDescent="0.2">
      <c r="A877" s="57" t="s">
        <v>52</v>
      </c>
      <c r="B877" s="17"/>
      <c r="C877" s="59">
        <v>858</v>
      </c>
      <c r="D877" s="62" t="s">
        <v>85</v>
      </c>
      <c r="E877" s="62" t="s">
        <v>2063</v>
      </c>
      <c r="F877" s="62" t="s">
        <v>2064</v>
      </c>
      <c r="G877" s="63">
        <v>1897</v>
      </c>
      <c r="H877" s="64">
        <v>0</v>
      </c>
      <c r="I877" s="57" t="s">
        <v>141</v>
      </c>
      <c r="J877" s="65">
        <v>41121</v>
      </c>
      <c r="K877" s="17"/>
    </row>
    <row r="878" spans="1:153" s="100" customFormat="1" ht="38.25" x14ac:dyDescent="0.2">
      <c r="A878" s="57" t="s">
        <v>52</v>
      </c>
      <c r="B878" s="17"/>
      <c r="C878" s="59">
        <v>859</v>
      </c>
      <c r="D878" s="62" t="s">
        <v>85</v>
      </c>
      <c r="E878" s="62" t="s">
        <v>2065</v>
      </c>
      <c r="F878" s="62" t="s">
        <v>2064</v>
      </c>
      <c r="G878" s="63">
        <v>1905</v>
      </c>
      <c r="H878" s="64">
        <v>0</v>
      </c>
      <c r="I878" s="57" t="s">
        <v>2066</v>
      </c>
      <c r="J878" s="65">
        <v>39383</v>
      </c>
      <c r="K878" s="17"/>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c r="BI878" s="14"/>
      <c r="BJ878" s="14"/>
      <c r="BK878" s="14"/>
      <c r="BL878" s="14"/>
      <c r="BM878" s="14"/>
      <c r="BN878" s="14"/>
      <c r="BO878" s="14"/>
      <c r="BP878" s="14"/>
      <c r="BQ878" s="14"/>
      <c r="BR878" s="14"/>
      <c r="BS878" s="14"/>
      <c r="BT878" s="14"/>
      <c r="BU878" s="14"/>
      <c r="BV878" s="14"/>
      <c r="BW878" s="14"/>
      <c r="BX878" s="14"/>
      <c r="BY878" s="14"/>
      <c r="BZ878" s="14"/>
      <c r="CA878" s="14"/>
      <c r="CB878" s="14"/>
      <c r="CC878" s="14"/>
      <c r="CD878" s="14"/>
      <c r="CE878" s="14"/>
      <c r="CF878" s="14"/>
      <c r="CG878" s="14"/>
      <c r="CH878" s="14"/>
      <c r="CI878" s="14"/>
      <c r="CJ878" s="14"/>
      <c r="CK878" s="14"/>
      <c r="CL878" s="14"/>
      <c r="CM878" s="14"/>
      <c r="CN878" s="14"/>
      <c r="CO878" s="14"/>
      <c r="CP878" s="14"/>
      <c r="CQ878" s="14"/>
      <c r="CR878" s="14"/>
      <c r="CS878" s="14"/>
      <c r="CT878" s="14"/>
      <c r="CU878" s="14"/>
      <c r="CV878" s="14"/>
      <c r="CW878" s="14"/>
      <c r="CX878" s="14"/>
      <c r="CY878" s="14"/>
      <c r="CZ878" s="14"/>
      <c r="DA878" s="14"/>
      <c r="DB878" s="14"/>
      <c r="DC878" s="14"/>
      <c r="DD878" s="14"/>
      <c r="DE878" s="14"/>
      <c r="DF878" s="14"/>
      <c r="DG878" s="14"/>
      <c r="DH878" s="14"/>
      <c r="DI878" s="14"/>
      <c r="DJ878" s="14"/>
      <c r="DK878" s="14"/>
      <c r="DL878" s="14"/>
      <c r="DM878" s="14"/>
      <c r="DN878" s="14"/>
      <c r="DO878" s="14"/>
      <c r="DP878" s="14"/>
      <c r="DQ878" s="14"/>
      <c r="DR878" s="14"/>
      <c r="DS878" s="14"/>
      <c r="DT878" s="14"/>
      <c r="DU878" s="14"/>
      <c r="DV878" s="14"/>
      <c r="DW878" s="14"/>
      <c r="DX878" s="14"/>
      <c r="DY878" s="14"/>
      <c r="DZ878" s="14"/>
      <c r="EA878" s="14"/>
      <c r="EB878" s="14"/>
      <c r="EC878" s="14"/>
      <c r="ED878" s="14"/>
      <c r="EE878" s="14"/>
      <c r="EF878" s="14"/>
      <c r="EG878" s="14"/>
      <c r="EH878" s="14"/>
      <c r="EI878" s="14"/>
      <c r="EJ878" s="14"/>
      <c r="EK878" s="14"/>
      <c r="EL878" s="14"/>
      <c r="EM878" s="14"/>
      <c r="EN878" s="14"/>
      <c r="EO878" s="14"/>
      <c r="EP878" s="14"/>
      <c r="EQ878" s="14"/>
      <c r="ER878" s="14"/>
      <c r="ES878" s="14"/>
      <c r="ET878" s="14"/>
      <c r="EU878" s="14"/>
      <c r="EV878" s="14"/>
      <c r="EW878" s="14"/>
    </row>
    <row r="879" spans="1:153" s="100" customFormat="1" ht="38.25" x14ac:dyDescent="0.2">
      <c r="A879" s="57" t="s">
        <v>52</v>
      </c>
      <c r="B879" s="17"/>
      <c r="C879" s="59">
        <v>860</v>
      </c>
      <c r="D879" s="62" t="s">
        <v>85</v>
      </c>
      <c r="E879" s="62" t="s">
        <v>2067</v>
      </c>
      <c r="F879" s="62" t="s">
        <v>2064</v>
      </c>
      <c r="G879" s="63">
        <v>1909</v>
      </c>
      <c r="H879" s="64">
        <v>0</v>
      </c>
      <c r="I879" s="57" t="s">
        <v>2068</v>
      </c>
      <c r="J879" s="65">
        <v>39925</v>
      </c>
      <c r="K879" s="17"/>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c r="BI879" s="14"/>
      <c r="BJ879" s="14"/>
      <c r="BK879" s="14"/>
      <c r="BL879" s="14"/>
      <c r="BM879" s="14"/>
      <c r="BN879" s="14"/>
      <c r="BO879" s="14"/>
      <c r="BP879" s="14"/>
      <c r="BQ879" s="14"/>
      <c r="BR879" s="14"/>
      <c r="BS879" s="14"/>
      <c r="BT879" s="14"/>
      <c r="BU879" s="14"/>
      <c r="BV879" s="14"/>
      <c r="BW879" s="14"/>
      <c r="BX879" s="14"/>
      <c r="BY879" s="14"/>
      <c r="BZ879" s="14"/>
      <c r="CA879" s="14"/>
      <c r="CB879" s="14"/>
      <c r="CC879" s="14"/>
      <c r="CD879" s="14"/>
      <c r="CE879" s="14"/>
      <c r="CF879" s="14"/>
      <c r="CG879" s="14"/>
      <c r="CH879" s="14"/>
      <c r="CI879" s="14"/>
      <c r="CJ879" s="14"/>
      <c r="CK879" s="14"/>
      <c r="CL879" s="14"/>
      <c r="CM879" s="14"/>
      <c r="CN879" s="14"/>
      <c r="CO879" s="14"/>
      <c r="CP879" s="14"/>
      <c r="CQ879" s="14"/>
      <c r="CR879" s="14"/>
      <c r="CS879" s="14"/>
      <c r="CT879" s="14"/>
      <c r="CU879" s="14"/>
      <c r="CV879" s="14"/>
      <c r="CW879" s="14"/>
      <c r="CX879" s="14"/>
      <c r="CY879" s="14"/>
      <c r="CZ879" s="14"/>
      <c r="DA879" s="14"/>
      <c r="DB879" s="14"/>
      <c r="DC879" s="14"/>
      <c r="DD879" s="14"/>
      <c r="DE879" s="14"/>
      <c r="DF879" s="14"/>
      <c r="DG879" s="14"/>
      <c r="DH879" s="14"/>
      <c r="DI879" s="14"/>
      <c r="DJ879" s="14"/>
      <c r="DK879" s="14"/>
      <c r="DL879" s="14"/>
      <c r="DM879" s="14"/>
      <c r="DN879" s="14"/>
      <c r="DO879" s="14"/>
      <c r="DP879" s="14"/>
      <c r="DQ879" s="14"/>
      <c r="DR879" s="14"/>
      <c r="DS879" s="14"/>
      <c r="DT879" s="14"/>
      <c r="DU879" s="14"/>
      <c r="DV879" s="14"/>
      <c r="DW879" s="14"/>
      <c r="DX879" s="14"/>
      <c r="DY879" s="14"/>
      <c r="DZ879" s="14"/>
      <c r="EA879" s="14"/>
      <c r="EB879" s="14"/>
      <c r="EC879" s="14"/>
      <c r="ED879" s="14"/>
      <c r="EE879" s="14"/>
      <c r="EF879" s="14"/>
      <c r="EG879" s="14"/>
      <c r="EH879" s="14"/>
      <c r="EI879" s="14"/>
      <c r="EJ879" s="14"/>
      <c r="EK879" s="14"/>
      <c r="EL879" s="14"/>
      <c r="EM879" s="14"/>
      <c r="EN879" s="14"/>
      <c r="EO879" s="14"/>
      <c r="EP879" s="14"/>
      <c r="EQ879" s="14"/>
      <c r="ER879" s="14"/>
      <c r="ES879" s="14"/>
      <c r="ET879" s="14"/>
      <c r="EU879" s="14"/>
      <c r="EV879" s="14"/>
      <c r="EW879" s="14"/>
    </row>
    <row r="880" spans="1:153" s="14" customFormat="1" ht="38.25" x14ac:dyDescent="0.2">
      <c r="A880" s="57" t="s">
        <v>52</v>
      </c>
      <c r="B880" s="17"/>
      <c r="C880" s="59">
        <v>861</v>
      </c>
      <c r="D880" s="62" t="s">
        <v>85</v>
      </c>
      <c r="E880" s="62" t="s">
        <v>2069</v>
      </c>
      <c r="F880" s="62" t="s">
        <v>2064</v>
      </c>
      <c r="G880" s="63">
        <v>1920</v>
      </c>
      <c r="H880" s="64">
        <v>0</v>
      </c>
      <c r="I880" s="57" t="s">
        <v>74</v>
      </c>
      <c r="J880" s="65">
        <v>39487</v>
      </c>
      <c r="K880" s="17"/>
    </row>
    <row r="881" spans="1:153" s="14" customFormat="1" ht="38.25" x14ac:dyDescent="0.2">
      <c r="A881" s="57" t="s">
        <v>52</v>
      </c>
      <c r="B881" s="17"/>
      <c r="C881" s="59">
        <v>862</v>
      </c>
      <c r="D881" s="62" t="s">
        <v>85</v>
      </c>
      <c r="E881" s="62" t="s">
        <v>2070</v>
      </c>
      <c r="F881" s="62" t="s">
        <v>2071</v>
      </c>
      <c r="G881" s="63">
        <v>1890</v>
      </c>
      <c r="H881" s="64">
        <v>0</v>
      </c>
      <c r="I881" s="57" t="s">
        <v>2072</v>
      </c>
      <c r="J881" s="65">
        <v>42379</v>
      </c>
      <c r="K881" s="17"/>
    </row>
    <row r="882" spans="1:153" s="14" customFormat="1" ht="38.25" x14ac:dyDescent="0.2">
      <c r="A882" s="57" t="s">
        <v>52</v>
      </c>
      <c r="B882" s="17"/>
      <c r="C882" s="59">
        <v>863</v>
      </c>
      <c r="D882" s="62" t="s">
        <v>85</v>
      </c>
      <c r="E882" s="62" t="s">
        <v>2070</v>
      </c>
      <c r="F882" s="62" t="s">
        <v>2073</v>
      </c>
      <c r="G882" s="63">
        <v>1891</v>
      </c>
      <c r="H882" s="64">
        <v>0</v>
      </c>
      <c r="I882" s="57" t="s">
        <v>151</v>
      </c>
      <c r="J882" s="65">
        <v>39727</v>
      </c>
      <c r="K882" s="17"/>
    </row>
    <row r="883" spans="1:153" s="14" customFormat="1" ht="38.25" x14ac:dyDescent="0.2">
      <c r="A883" s="61" t="s">
        <v>1</v>
      </c>
      <c r="B883" s="17"/>
      <c r="C883" s="59">
        <v>864</v>
      </c>
      <c r="D883" s="62" t="s">
        <v>198</v>
      </c>
      <c r="E883" s="62" t="s">
        <v>2074</v>
      </c>
      <c r="F883" s="62" t="s">
        <v>2075</v>
      </c>
      <c r="G883" s="57">
        <v>1995</v>
      </c>
      <c r="H883" s="63">
        <v>50</v>
      </c>
      <c r="I883" s="57" t="s">
        <v>2076</v>
      </c>
      <c r="J883" s="65">
        <v>42348</v>
      </c>
      <c r="K883" s="17"/>
    </row>
    <row r="884" spans="1:153" s="14" customFormat="1" ht="12.75" x14ac:dyDescent="0.2">
      <c r="A884" s="61"/>
      <c r="B884" s="17"/>
      <c r="C884" s="154"/>
      <c r="D884" s="58"/>
      <c r="E884" s="58"/>
      <c r="F884" s="58"/>
      <c r="G884" s="155"/>
      <c r="H884" s="156"/>
      <c r="I884" s="157"/>
      <c r="J884" s="158"/>
      <c r="K884" s="17"/>
    </row>
    <row r="885" spans="1:153" s="14" customFormat="1" ht="12.75" x14ac:dyDescent="0.2">
      <c r="A885" s="61"/>
      <c r="B885" s="17"/>
      <c r="C885" s="154"/>
      <c r="D885" s="58"/>
      <c r="E885" s="159" t="s">
        <v>2077</v>
      </c>
      <c r="F885" s="58"/>
      <c r="G885" s="155"/>
      <c r="H885" s="156"/>
      <c r="I885" s="157"/>
      <c r="J885" s="158"/>
      <c r="K885" s="17"/>
    </row>
    <row r="886" spans="1:153" s="76" customFormat="1" ht="38.25" x14ac:dyDescent="0.2">
      <c r="A886" s="109" t="s">
        <v>1</v>
      </c>
      <c r="B886" s="126"/>
      <c r="C886" s="59">
        <v>865</v>
      </c>
      <c r="D886" s="132" t="s">
        <v>2078</v>
      </c>
      <c r="E886" s="110" t="s">
        <v>2079</v>
      </c>
      <c r="F886" s="160" t="s">
        <v>2080</v>
      </c>
      <c r="G886" s="112">
        <v>1943</v>
      </c>
      <c r="H886" s="113" t="s">
        <v>284</v>
      </c>
      <c r="I886" s="60" t="s">
        <v>2081</v>
      </c>
      <c r="J886" s="114">
        <v>43182</v>
      </c>
      <c r="K886" s="126"/>
    </row>
    <row r="887" spans="1:153" s="14" customFormat="1" ht="51" x14ac:dyDescent="0.2">
      <c r="A887" s="61"/>
      <c r="B887" s="17"/>
      <c r="C887" s="59">
        <v>866</v>
      </c>
      <c r="D887" s="62" t="s">
        <v>2078</v>
      </c>
      <c r="E887" s="62" t="s">
        <v>2082</v>
      </c>
      <c r="F887" s="119" t="s">
        <v>2083</v>
      </c>
      <c r="G887" s="63">
        <v>1940</v>
      </c>
      <c r="H887" s="64">
        <v>0</v>
      </c>
      <c r="I887" s="57" t="s">
        <v>748</v>
      </c>
      <c r="J887" s="65">
        <v>41464</v>
      </c>
      <c r="K887" s="17"/>
    </row>
    <row r="888" spans="1:153" s="14" customFormat="1" ht="51" x14ac:dyDescent="0.2">
      <c r="A888" s="61"/>
      <c r="B888" s="17"/>
      <c r="C888" s="59">
        <v>867</v>
      </c>
      <c r="D888" s="62" t="s">
        <v>2078</v>
      </c>
      <c r="E888" s="73" t="s">
        <v>2082</v>
      </c>
      <c r="F888" s="161" t="s">
        <v>2084</v>
      </c>
      <c r="G888" s="69">
        <v>1940</v>
      </c>
      <c r="H888" s="64">
        <v>0</v>
      </c>
      <c r="I888" s="57" t="s">
        <v>748</v>
      </c>
      <c r="J888" s="65">
        <v>41464</v>
      </c>
      <c r="K888" s="17"/>
    </row>
    <row r="889" spans="1:153" s="14" customFormat="1" ht="25.5" x14ac:dyDescent="0.2">
      <c r="A889" s="61"/>
      <c r="B889" s="17"/>
      <c r="C889" s="59">
        <v>868</v>
      </c>
      <c r="D889" s="84" t="s">
        <v>85</v>
      </c>
      <c r="E889" s="62" t="s">
        <v>2085</v>
      </c>
      <c r="F889" s="119" t="s">
        <v>2086</v>
      </c>
      <c r="G889" s="63">
        <v>2002</v>
      </c>
      <c r="H889" s="64">
        <v>0</v>
      </c>
      <c r="I889" s="57" t="s">
        <v>84</v>
      </c>
      <c r="J889" s="65">
        <v>42663</v>
      </c>
      <c r="K889" s="17"/>
    </row>
    <row r="890" spans="1:153" s="76" customFormat="1" ht="38.25" x14ac:dyDescent="0.2">
      <c r="A890" s="61"/>
      <c r="B890" s="17"/>
      <c r="C890" s="59">
        <v>869</v>
      </c>
      <c r="D890" s="62" t="s">
        <v>85</v>
      </c>
      <c r="E890" s="62" t="s">
        <v>2088</v>
      </c>
      <c r="F890" s="62" t="s">
        <v>2089</v>
      </c>
      <c r="G890" s="63">
        <v>1874</v>
      </c>
      <c r="H890" s="64">
        <v>500</v>
      </c>
      <c r="I890" s="57" t="s">
        <v>122</v>
      </c>
      <c r="J890" s="65">
        <v>42204</v>
      </c>
      <c r="K890" s="17"/>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c r="BI890" s="14"/>
      <c r="BJ890" s="14"/>
      <c r="BK890" s="14"/>
      <c r="BL890" s="14"/>
      <c r="BM890" s="14"/>
      <c r="BN890" s="14"/>
      <c r="BO890" s="14"/>
      <c r="BP890" s="14"/>
      <c r="BQ890" s="14"/>
      <c r="BR890" s="14"/>
      <c r="BS890" s="14"/>
      <c r="BT890" s="14"/>
      <c r="BU890" s="14"/>
      <c r="BV890" s="14"/>
      <c r="BW890" s="14"/>
      <c r="BX890" s="14"/>
      <c r="BY890" s="14"/>
      <c r="BZ890" s="14"/>
      <c r="CA890" s="14"/>
      <c r="CB890" s="14"/>
      <c r="CC890" s="14"/>
      <c r="CD890" s="14"/>
      <c r="CE890" s="14"/>
      <c r="CF890" s="14"/>
      <c r="CG890" s="14"/>
      <c r="CH890" s="14"/>
      <c r="CI890" s="14"/>
      <c r="CJ890" s="14"/>
      <c r="CK890" s="14"/>
      <c r="CL890" s="14"/>
      <c r="CM890" s="14"/>
      <c r="CN890" s="14"/>
      <c r="CO890" s="14"/>
      <c r="CP890" s="14"/>
      <c r="CQ890" s="14"/>
      <c r="CR890" s="14"/>
      <c r="CS890" s="14"/>
      <c r="CT890" s="14"/>
      <c r="CU890" s="14"/>
      <c r="CV890" s="14"/>
      <c r="CW890" s="14"/>
      <c r="CX890" s="14"/>
      <c r="CY890" s="14"/>
      <c r="CZ890" s="14"/>
      <c r="DA890" s="14"/>
      <c r="DB890" s="14"/>
      <c r="DC890" s="14"/>
      <c r="DD890" s="14"/>
      <c r="DE890" s="14"/>
      <c r="DF890" s="14"/>
      <c r="DG890" s="14"/>
      <c r="DH890" s="14"/>
      <c r="DI890" s="14"/>
      <c r="DJ890" s="14"/>
      <c r="DK890" s="14"/>
      <c r="DL890" s="14"/>
      <c r="DM890" s="14"/>
      <c r="DN890" s="14"/>
      <c r="DO890" s="14"/>
      <c r="DP890" s="14"/>
      <c r="DQ890" s="14"/>
      <c r="DR890" s="14"/>
      <c r="DS890" s="14"/>
      <c r="DT890" s="14"/>
      <c r="DU890" s="14"/>
      <c r="DV890" s="14"/>
      <c r="DW890" s="14"/>
      <c r="DX890" s="14"/>
      <c r="DY890" s="14"/>
      <c r="DZ890" s="14"/>
      <c r="EA890" s="14"/>
      <c r="EB890" s="14"/>
      <c r="EC890" s="14"/>
      <c r="ED890" s="14"/>
      <c r="EE890" s="14"/>
      <c r="EF890" s="14"/>
      <c r="EG890" s="14"/>
      <c r="EH890" s="14"/>
      <c r="EI890" s="14"/>
      <c r="EJ890" s="14"/>
      <c r="EK890" s="14"/>
      <c r="EL890" s="14"/>
      <c r="EM890" s="14"/>
      <c r="EN890" s="14"/>
      <c r="EO890" s="14"/>
      <c r="EP890" s="14"/>
      <c r="EQ890" s="14"/>
      <c r="ER890" s="14"/>
      <c r="ES890" s="14"/>
      <c r="ET890" s="14"/>
      <c r="EU890" s="14"/>
      <c r="EV890" s="14"/>
      <c r="EW890" s="14"/>
    </row>
    <row r="891" spans="1:153" s="14" customFormat="1" ht="38.25" x14ac:dyDescent="0.2">
      <c r="A891" s="109"/>
      <c r="B891" s="126"/>
      <c r="C891" s="59">
        <v>870</v>
      </c>
      <c r="D891" s="132" t="s">
        <v>85</v>
      </c>
      <c r="E891" s="110" t="s">
        <v>2090</v>
      </c>
      <c r="F891" s="111" t="s">
        <v>2091</v>
      </c>
      <c r="G891" s="112">
        <v>1738</v>
      </c>
      <c r="H891" s="113">
        <v>0</v>
      </c>
      <c r="I891" s="162" t="s">
        <v>2092</v>
      </c>
      <c r="J891" s="163">
        <v>41744</v>
      </c>
      <c r="K891" s="126"/>
      <c r="L891" s="76"/>
      <c r="M891" s="76"/>
      <c r="N891" s="76"/>
      <c r="O891" s="76"/>
      <c r="P891" s="76"/>
      <c r="Q891" s="76"/>
      <c r="R891" s="76"/>
      <c r="S891" s="76"/>
      <c r="T891" s="76"/>
      <c r="U891" s="76"/>
      <c r="V891" s="76"/>
      <c r="W891" s="76"/>
      <c r="X891" s="76"/>
      <c r="Y891" s="76"/>
      <c r="Z891" s="76"/>
      <c r="AA891" s="76"/>
      <c r="AB891" s="76"/>
      <c r="AC891" s="76"/>
      <c r="AD891" s="76"/>
      <c r="AE891" s="76"/>
      <c r="AF891" s="76"/>
      <c r="AG891" s="76"/>
      <c r="AH891" s="76"/>
      <c r="AI891" s="76"/>
      <c r="AJ891" s="76"/>
      <c r="AK891" s="76"/>
      <c r="AL891" s="76"/>
      <c r="AM891" s="76"/>
      <c r="AN891" s="76"/>
      <c r="AO891" s="76"/>
      <c r="AP891" s="76"/>
      <c r="AQ891" s="76"/>
      <c r="AR891" s="76"/>
      <c r="AS891" s="76"/>
      <c r="AT891" s="76"/>
      <c r="AU891" s="76"/>
      <c r="AV891" s="76"/>
      <c r="AW891" s="76"/>
      <c r="AX891" s="76"/>
      <c r="AY891" s="76"/>
      <c r="AZ891" s="76"/>
      <c r="BA891" s="76"/>
      <c r="BB891" s="76"/>
      <c r="BC891" s="76"/>
      <c r="BD891" s="76"/>
      <c r="BE891" s="76"/>
      <c r="BF891" s="76"/>
      <c r="BG891" s="76"/>
      <c r="BH891" s="76"/>
      <c r="BI891" s="76"/>
      <c r="BJ891" s="76"/>
      <c r="BK891" s="76"/>
      <c r="BL891" s="76"/>
      <c r="BM891" s="76"/>
      <c r="BN891" s="76"/>
      <c r="BO891" s="76"/>
      <c r="BP891" s="76"/>
      <c r="BQ891" s="76"/>
      <c r="BR891" s="76"/>
      <c r="BS891" s="76"/>
      <c r="BT891" s="76"/>
      <c r="BU891" s="76"/>
      <c r="BV891" s="76"/>
      <c r="BW891" s="76"/>
      <c r="BX891" s="76"/>
      <c r="BY891" s="76"/>
      <c r="BZ891" s="76"/>
      <c r="CA891" s="76"/>
      <c r="CB891" s="76"/>
      <c r="CC891" s="76"/>
      <c r="CD891" s="76"/>
      <c r="CE891" s="76"/>
      <c r="CF891" s="76"/>
      <c r="CG891" s="76"/>
      <c r="CH891" s="76"/>
      <c r="CI891" s="76"/>
      <c r="CJ891" s="76"/>
      <c r="CK891" s="76"/>
      <c r="CL891" s="76"/>
      <c r="CM891" s="76"/>
      <c r="CN891" s="76"/>
      <c r="CO891" s="76"/>
      <c r="CP891" s="76"/>
      <c r="CQ891" s="76"/>
      <c r="CR891" s="76"/>
      <c r="CS891" s="76"/>
      <c r="CT891" s="76"/>
      <c r="CU891" s="76"/>
      <c r="CV891" s="76"/>
      <c r="CW891" s="76"/>
      <c r="CX891" s="76"/>
      <c r="CY891" s="76"/>
      <c r="CZ891" s="76"/>
      <c r="DA891" s="76"/>
      <c r="DB891" s="76"/>
      <c r="DC891" s="76"/>
      <c r="DD891" s="76"/>
      <c r="DE891" s="76"/>
      <c r="DF891" s="76"/>
      <c r="DG891" s="76"/>
      <c r="DH891" s="76"/>
      <c r="DI891" s="76"/>
      <c r="DJ891" s="76"/>
      <c r="DK891" s="76"/>
      <c r="DL891" s="76"/>
      <c r="DM891" s="76"/>
      <c r="DN891" s="76"/>
      <c r="DO891" s="76"/>
      <c r="DP891" s="76"/>
      <c r="DQ891" s="76"/>
      <c r="DR891" s="76"/>
      <c r="DS891" s="76"/>
      <c r="DT891" s="76"/>
      <c r="DU891" s="76"/>
      <c r="DV891" s="76"/>
      <c r="DW891" s="76"/>
      <c r="DX891" s="76"/>
      <c r="DY891" s="76"/>
      <c r="DZ891" s="76"/>
      <c r="EA891" s="76"/>
      <c r="EB891" s="76"/>
      <c r="EC891" s="76"/>
      <c r="ED891" s="76"/>
      <c r="EE891" s="76"/>
      <c r="EF891" s="76"/>
      <c r="EG891" s="76"/>
      <c r="EH891" s="76"/>
      <c r="EI891" s="76"/>
      <c r="EJ891" s="76"/>
      <c r="EK891" s="76"/>
      <c r="EL891" s="76"/>
      <c r="EM891" s="76"/>
      <c r="EN891" s="76"/>
      <c r="EO891" s="76"/>
      <c r="EP891" s="76"/>
      <c r="EQ891" s="76"/>
      <c r="ER891" s="76"/>
      <c r="ES891" s="76"/>
      <c r="ET891" s="76"/>
      <c r="EU891" s="76"/>
      <c r="EV891" s="76"/>
      <c r="EW891" s="76"/>
    </row>
    <row r="892" spans="1:153" s="14" customFormat="1" ht="25.5" x14ac:dyDescent="0.2">
      <c r="A892" s="61"/>
      <c r="B892" s="17"/>
      <c r="C892" s="59">
        <v>871</v>
      </c>
      <c r="D892" s="62" t="s">
        <v>85</v>
      </c>
      <c r="E892" s="62" t="s">
        <v>2090</v>
      </c>
      <c r="F892" s="62" t="s">
        <v>2093</v>
      </c>
      <c r="G892" s="63">
        <v>1767</v>
      </c>
      <c r="H892" s="64">
        <v>261</v>
      </c>
      <c r="I892" s="102" t="s">
        <v>981</v>
      </c>
      <c r="J892" s="103">
        <v>38776</v>
      </c>
      <c r="K892" s="17"/>
    </row>
    <row r="893" spans="1:153" s="14" customFormat="1" ht="38.25" x14ac:dyDescent="0.2">
      <c r="A893" s="61"/>
      <c r="B893" s="17"/>
      <c r="C893" s="59">
        <v>872</v>
      </c>
      <c r="D893" s="84" t="s">
        <v>85</v>
      </c>
      <c r="E893" s="62" t="s">
        <v>2094</v>
      </c>
      <c r="F893" s="62" t="s">
        <v>2095</v>
      </c>
      <c r="G893" s="63">
        <v>1774</v>
      </c>
      <c r="H893" s="64">
        <v>415</v>
      </c>
      <c r="I893" s="57" t="s">
        <v>2096</v>
      </c>
      <c r="J893" s="65">
        <v>42911</v>
      </c>
      <c r="K893" s="17"/>
    </row>
    <row r="894" spans="1:153" s="76" customFormat="1" ht="51" x14ac:dyDescent="0.2">
      <c r="A894" s="61"/>
      <c r="B894" s="17"/>
      <c r="C894" s="59">
        <v>873</v>
      </c>
      <c r="D894" s="62" t="s">
        <v>85</v>
      </c>
      <c r="E894" s="62" t="s">
        <v>2097</v>
      </c>
      <c r="F894" s="62" t="s">
        <v>2098</v>
      </c>
      <c r="G894" s="63">
        <v>1776</v>
      </c>
      <c r="H894" s="64">
        <v>0</v>
      </c>
      <c r="I894" s="57" t="s">
        <v>2099</v>
      </c>
      <c r="J894" s="65">
        <v>42335</v>
      </c>
      <c r="K894" s="17"/>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c r="BI894" s="14"/>
      <c r="BJ894" s="14"/>
      <c r="BK894" s="14"/>
      <c r="BL894" s="14"/>
      <c r="BM894" s="14"/>
      <c r="BN894" s="14"/>
      <c r="BO894" s="14"/>
      <c r="BP894" s="14"/>
      <c r="BQ894" s="14"/>
      <c r="BR894" s="14"/>
      <c r="BS894" s="14"/>
      <c r="BT894" s="14"/>
      <c r="BU894" s="14"/>
      <c r="BV894" s="14"/>
      <c r="BW894" s="14"/>
      <c r="BX894" s="14"/>
      <c r="BY894" s="14"/>
      <c r="BZ894" s="14"/>
      <c r="CA894" s="14"/>
      <c r="CB894" s="14"/>
      <c r="CC894" s="14"/>
      <c r="CD894" s="14"/>
      <c r="CE894" s="14"/>
      <c r="CF894" s="14"/>
      <c r="CG894" s="14"/>
      <c r="CH894" s="14"/>
      <c r="CI894" s="14"/>
      <c r="CJ894" s="14"/>
      <c r="CK894" s="14"/>
      <c r="CL894" s="14"/>
      <c r="CM894" s="14"/>
      <c r="CN894" s="14"/>
      <c r="CO894" s="14"/>
      <c r="CP894" s="14"/>
      <c r="CQ894" s="14"/>
      <c r="CR894" s="14"/>
      <c r="CS894" s="14"/>
      <c r="CT894" s="14"/>
      <c r="CU894" s="14"/>
      <c r="CV894" s="14"/>
      <c r="CW894" s="14"/>
      <c r="CX894" s="14"/>
      <c r="CY894" s="14"/>
      <c r="CZ894" s="14"/>
      <c r="DA894" s="14"/>
      <c r="DB894" s="14"/>
      <c r="DC894" s="14"/>
      <c r="DD894" s="14"/>
      <c r="DE894" s="14"/>
      <c r="DF894" s="14"/>
      <c r="DG894" s="14"/>
      <c r="DH894" s="14"/>
      <c r="DI894" s="14"/>
      <c r="DJ894" s="14"/>
      <c r="DK894" s="14"/>
      <c r="DL894" s="14"/>
      <c r="DM894" s="14"/>
      <c r="DN894" s="14"/>
      <c r="DO894" s="14"/>
      <c r="DP894" s="14"/>
      <c r="DQ894" s="14"/>
      <c r="DR894" s="14"/>
      <c r="DS894" s="14"/>
      <c r="DT894" s="14"/>
      <c r="DU894" s="14"/>
      <c r="DV894" s="14"/>
      <c r="DW894" s="14"/>
      <c r="DX894" s="14"/>
      <c r="DY894" s="14"/>
      <c r="DZ894" s="14"/>
      <c r="EA894" s="14"/>
      <c r="EB894" s="14"/>
      <c r="EC894" s="14"/>
      <c r="ED894" s="14"/>
      <c r="EE894" s="14"/>
      <c r="EF894" s="14"/>
      <c r="EG894" s="14"/>
      <c r="EH894" s="14"/>
      <c r="EI894" s="14"/>
      <c r="EJ894" s="14"/>
      <c r="EK894" s="14"/>
      <c r="EL894" s="14"/>
      <c r="EM894" s="14"/>
      <c r="EN894" s="14"/>
      <c r="EO894" s="14"/>
      <c r="EP894" s="14"/>
      <c r="EQ894" s="14"/>
      <c r="ER894" s="14"/>
      <c r="ES894" s="14"/>
      <c r="ET894" s="14"/>
      <c r="EU894" s="14"/>
      <c r="EV894" s="14"/>
      <c r="EW894" s="14"/>
    </row>
    <row r="895" spans="1:153" s="14" customFormat="1" ht="51" x14ac:dyDescent="0.2">
      <c r="A895" s="61"/>
      <c r="B895" s="17"/>
      <c r="C895" s="59">
        <v>874</v>
      </c>
      <c r="D895" s="84" t="s">
        <v>85</v>
      </c>
      <c r="E895" s="62" t="s">
        <v>2100</v>
      </c>
      <c r="F895" s="62" t="s">
        <v>2101</v>
      </c>
      <c r="G895" s="63">
        <v>1791</v>
      </c>
      <c r="H895" s="64">
        <v>73</v>
      </c>
      <c r="I895" s="57" t="s">
        <v>2102</v>
      </c>
      <c r="J895" s="65">
        <v>42528</v>
      </c>
      <c r="K895" s="17"/>
    </row>
    <row r="896" spans="1:153" s="14" customFormat="1" ht="25.5" x14ac:dyDescent="0.2">
      <c r="A896" s="61"/>
      <c r="B896" s="17"/>
      <c r="C896" s="59">
        <v>875</v>
      </c>
      <c r="D896" s="62" t="s">
        <v>85</v>
      </c>
      <c r="E896" s="62" t="s">
        <v>2103</v>
      </c>
      <c r="F896" s="62" t="s">
        <v>2104</v>
      </c>
      <c r="G896" s="63">
        <v>1797</v>
      </c>
      <c r="H896" s="64">
        <v>46</v>
      </c>
      <c r="I896" s="102" t="s">
        <v>2105</v>
      </c>
      <c r="J896" s="103">
        <v>38805</v>
      </c>
      <c r="K896" s="17"/>
    </row>
    <row r="897" spans="1:153" s="14" customFormat="1" ht="38.25" x14ac:dyDescent="0.2">
      <c r="A897" s="61"/>
      <c r="B897" s="17"/>
      <c r="C897" s="59">
        <v>876</v>
      </c>
      <c r="D897" s="62" t="s">
        <v>85</v>
      </c>
      <c r="E897" s="62" t="s">
        <v>2106</v>
      </c>
      <c r="F897" s="62" t="s">
        <v>2104</v>
      </c>
      <c r="G897" s="63">
        <v>1797</v>
      </c>
      <c r="H897" s="64">
        <v>14</v>
      </c>
      <c r="I897" s="57" t="s">
        <v>333</v>
      </c>
      <c r="J897" s="65">
        <v>39282</v>
      </c>
      <c r="K897" s="17"/>
    </row>
    <row r="898" spans="1:153" s="14" customFormat="1" ht="25.5" x14ac:dyDescent="0.2">
      <c r="A898" s="61"/>
      <c r="B898" s="17"/>
      <c r="C898" s="59">
        <v>877</v>
      </c>
      <c r="D898" s="84" t="s">
        <v>85</v>
      </c>
      <c r="E898" s="62" t="s">
        <v>2107</v>
      </c>
      <c r="F898" s="62" t="s">
        <v>2108</v>
      </c>
      <c r="G898" s="63">
        <v>1806</v>
      </c>
      <c r="H898" s="64">
        <v>0</v>
      </c>
      <c r="I898" s="57" t="s">
        <v>84</v>
      </c>
      <c r="J898" s="65">
        <v>42584</v>
      </c>
      <c r="K898" s="17"/>
    </row>
    <row r="899" spans="1:153" s="14" customFormat="1" ht="25.5" x14ac:dyDescent="0.2">
      <c r="A899" s="61"/>
      <c r="B899" s="17"/>
      <c r="C899" s="59">
        <v>878</v>
      </c>
      <c r="D899" s="62" t="s">
        <v>85</v>
      </c>
      <c r="E899" s="62" t="s">
        <v>2109</v>
      </c>
      <c r="F899" s="62" t="s">
        <v>2110</v>
      </c>
      <c r="G899" s="63">
        <v>1810</v>
      </c>
      <c r="H899" s="64">
        <v>45</v>
      </c>
      <c r="I899" s="57" t="s">
        <v>472</v>
      </c>
      <c r="J899" s="65">
        <v>39474</v>
      </c>
      <c r="K899" s="17"/>
    </row>
    <row r="900" spans="1:153" s="14" customFormat="1" ht="25.5" x14ac:dyDescent="0.2">
      <c r="A900" s="61"/>
      <c r="B900" s="17"/>
      <c r="C900" s="59">
        <v>879</v>
      </c>
      <c r="D900" s="62" t="s">
        <v>85</v>
      </c>
      <c r="E900" s="62" t="s">
        <v>2111</v>
      </c>
      <c r="F900" s="62" t="s">
        <v>2110</v>
      </c>
      <c r="G900" s="63">
        <v>1810</v>
      </c>
      <c r="H900" s="64">
        <v>378</v>
      </c>
      <c r="I900" s="57" t="s">
        <v>2112</v>
      </c>
      <c r="J900" s="65">
        <v>42050</v>
      </c>
      <c r="K900" s="17"/>
      <c r="L900" s="129"/>
      <c r="M900" s="129"/>
      <c r="N900" s="129"/>
      <c r="O900" s="129"/>
      <c r="P900" s="129"/>
      <c r="Q900" s="129"/>
      <c r="R900" s="129"/>
      <c r="S900" s="129"/>
      <c r="T900" s="129"/>
      <c r="U900" s="129"/>
      <c r="V900" s="129"/>
      <c r="W900" s="129"/>
      <c r="X900" s="129"/>
      <c r="Y900" s="129"/>
      <c r="Z900" s="129"/>
      <c r="AA900" s="129"/>
      <c r="AB900" s="129"/>
      <c r="AC900" s="129"/>
      <c r="AD900" s="129"/>
      <c r="AE900" s="129"/>
      <c r="AF900" s="129"/>
      <c r="AG900" s="129"/>
      <c r="AH900" s="129"/>
      <c r="AI900" s="129"/>
      <c r="AJ900" s="129"/>
      <c r="AK900" s="129"/>
      <c r="AL900" s="129"/>
      <c r="AM900" s="129"/>
      <c r="AN900" s="129"/>
      <c r="AO900" s="129"/>
      <c r="AP900" s="129"/>
      <c r="AQ900" s="129"/>
      <c r="AR900" s="129"/>
      <c r="AS900" s="129"/>
      <c r="AT900" s="129"/>
      <c r="AU900" s="129"/>
      <c r="AV900" s="129"/>
      <c r="AW900" s="129"/>
      <c r="AX900" s="129"/>
      <c r="AY900" s="129"/>
      <c r="AZ900" s="129"/>
      <c r="BA900" s="129"/>
      <c r="BB900" s="129"/>
      <c r="BC900" s="129"/>
      <c r="BD900" s="129"/>
      <c r="BE900" s="129"/>
      <c r="BF900" s="129"/>
      <c r="BG900" s="129"/>
      <c r="BH900" s="129"/>
      <c r="BI900" s="129"/>
      <c r="BJ900" s="129"/>
      <c r="BK900" s="129"/>
      <c r="BL900" s="129"/>
      <c r="BM900" s="129"/>
      <c r="BN900" s="129"/>
      <c r="BO900" s="129"/>
      <c r="BP900" s="129"/>
      <c r="BQ900" s="129"/>
      <c r="BR900" s="129"/>
      <c r="BS900" s="129"/>
      <c r="BT900" s="129"/>
      <c r="BU900" s="129"/>
      <c r="BV900" s="129"/>
      <c r="BW900" s="129"/>
      <c r="BX900" s="129"/>
      <c r="BY900" s="129"/>
      <c r="BZ900" s="129"/>
      <c r="CA900" s="129"/>
      <c r="CB900" s="129"/>
      <c r="CC900" s="129"/>
      <c r="CD900" s="129"/>
      <c r="CE900" s="129"/>
      <c r="CF900" s="129"/>
      <c r="CG900" s="129"/>
      <c r="CH900" s="129"/>
      <c r="CI900" s="129"/>
      <c r="CJ900" s="129"/>
      <c r="CK900" s="129"/>
      <c r="CL900" s="129"/>
      <c r="CM900" s="129"/>
      <c r="CN900" s="129"/>
      <c r="CO900" s="129"/>
      <c r="CP900" s="129"/>
      <c r="CQ900" s="129"/>
      <c r="CR900" s="129"/>
      <c r="CS900" s="129"/>
      <c r="CT900" s="129"/>
      <c r="CU900" s="129"/>
      <c r="CV900" s="129"/>
      <c r="CW900" s="129"/>
      <c r="CX900" s="129"/>
      <c r="CY900" s="129"/>
      <c r="CZ900" s="129"/>
      <c r="DA900" s="129"/>
      <c r="DB900" s="129"/>
      <c r="DC900" s="129"/>
      <c r="DD900" s="129"/>
      <c r="DE900" s="129"/>
      <c r="DF900" s="129"/>
      <c r="DG900" s="129"/>
      <c r="DH900" s="129"/>
      <c r="DI900" s="129"/>
      <c r="DJ900" s="129"/>
      <c r="DK900" s="129"/>
      <c r="DL900" s="129"/>
      <c r="DM900" s="129"/>
      <c r="DN900" s="129"/>
      <c r="DO900" s="129"/>
      <c r="DP900" s="129"/>
      <c r="DQ900" s="129"/>
      <c r="DR900" s="129"/>
      <c r="DS900" s="129"/>
      <c r="DT900" s="129"/>
      <c r="DU900" s="129"/>
      <c r="DV900" s="129"/>
      <c r="DW900" s="129"/>
      <c r="DX900" s="129"/>
      <c r="DY900" s="129"/>
      <c r="DZ900" s="129"/>
      <c r="EA900" s="129"/>
      <c r="EB900" s="129"/>
      <c r="EC900" s="129"/>
      <c r="ED900" s="129"/>
      <c r="EE900" s="129"/>
      <c r="EF900" s="129"/>
      <c r="EG900" s="129"/>
      <c r="EH900" s="129"/>
      <c r="EI900" s="129"/>
      <c r="EJ900" s="129"/>
      <c r="EK900" s="129"/>
      <c r="EL900" s="129"/>
      <c r="EM900" s="129"/>
      <c r="EN900" s="129"/>
      <c r="EO900" s="129"/>
      <c r="EP900" s="129"/>
      <c r="EQ900" s="129"/>
      <c r="ER900" s="129"/>
      <c r="ES900" s="129"/>
      <c r="ET900" s="129"/>
      <c r="EU900" s="129"/>
      <c r="EV900" s="129"/>
      <c r="EW900" s="129"/>
    </row>
    <row r="901" spans="1:153" s="14" customFormat="1" ht="12.75" x14ac:dyDescent="0.2">
      <c r="A901" s="61"/>
      <c r="B901" s="17"/>
      <c r="C901" s="59">
        <v>880</v>
      </c>
      <c r="D901" s="62" t="s">
        <v>85</v>
      </c>
      <c r="E901" s="62" t="s">
        <v>2113</v>
      </c>
      <c r="F901" s="62" t="s">
        <v>2114</v>
      </c>
      <c r="G901" s="63">
        <v>1814</v>
      </c>
      <c r="H901" s="64">
        <v>50</v>
      </c>
      <c r="I901" s="57" t="s">
        <v>172</v>
      </c>
      <c r="J901" s="65">
        <v>42190</v>
      </c>
      <c r="K901" s="17"/>
    </row>
    <row r="902" spans="1:153" s="14" customFormat="1" ht="12.75" x14ac:dyDescent="0.2">
      <c r="A902" s="61"/>
      <c r="B902" s="17"/>
      <c r="C902" s="59">
        <v>881</v>
      </c>
      <c r="D902" s="62" t="s">
        <v>85</v>
      </c>
      <c r="E902" s="62" t="s">
        <v>2115</v>
      </c>
      <c r="F902" s="62" t="s">
        <v>2116</v>
      </c>
      <c r="G902" s="63">
        <v>1820</v>
      </c>
      <c r="H902" s="64">
        <v>100</v>
      </c>
      <c r="I902" s="57" t="s">
        <v>2117</v>
      </c>
      <c r="J902" s="65">
        <v>42310</v>
      </c>
      <c r="K902" s="17"/>
    </row>
    <row r="903" spans="1:153" s="14" customFormat="1" ht="25.5" x14ac:dyDescent="0.2">
      <c r="A903" s="61"/>
      <c r="B903" s="17"/>
      <c r="C903" s="59">
        <v>882</v>
      </c>
      <c r="D903" s="62" t="s">
        <v>85</v>
      </c>
      <c r="E903" s="85" t="s">
        <v>1523</v>
      </c>
      <c r="F903" s="62" t="s">
        <v>2118</v>
      </c>
      <c r="G903" s="63">
        <v>1845</v>
      </c>
      <c r="H903" s="64">
        <v>0</v>
      </c>
      <c r="I903" s="57" t="s">
        <v>1522</v>
      </c>
      <c r="J903" s="65">
        <v>39569</v>
      </c>
      <c r="K903" s="17"/>
    </row>
    <row r="904" spans="1:153" s="76" customFormat="1" ht="38.25" x14ac:dyDescent="0.2">
      <c r="A904" s="61"/>
      <c r="B904" s="17"/>
      <c r="C904" s="59">
        <v>883</v>
      </c>
      <c r="D904" s="62" t="s">
        <v>85</v>
      </c>
      <c r="E904" s="62" t="s">
        <v>2119</v>
      </c>
      <c r="F904" s="62" t="s">
        <v>2120</v>
      </c>
      <c r="G904" s="63">
        <v>1851</v>
      </c>
      <c r="H904" s="64">
        <v>100</v>
      </c>
      <c r="I904" s="57" t="s">
        <v>1879</v>
      </c>
      <c r="J904" s="65">
        <v>42200</v>
      </c>
      <c r="K904" s="17"/>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c r="BE904" s="14"/>
      <c r="BF904" s="14"/>
      <c r="BG904" s="14"/>
      <c r="BH904" s="14"/>
      <c r="BI904" s="14"/>
      <c r="BJ904" s="14"/>
      <c r="BK904" s="14"/>
      <c r="BL904" s="14"/>
      <c r="BM904" s="14"/>
      <c r="BN904" s="14"/>
      <c r="BO904" s="14"/>
      <c r="BP904" s="14"/>
      <c r="BQ904" s="14"/>
      <c r="BR904" s="14"/>
      <c r="BS904" s="14"/>
      <c r="BT904" s="14"/>
      <c r="BU904" s="14"/>
      <c r="BV904" s="14"/>
      <c r="BW904" s="14"/>
      <c r="BX904" s="14"/>
      <c r="BY904" s="14"/>
      <c r="BZ904" s="14"/>
      <c r="CA904" s="14"/>
      <c r="CB904" s="14"/>
      <c r="CC904" s="14"/>
      <c r="CD904" s="14"/>
      <c r="CE904" s="14"/>
      <c r="CF904" s="14"/>
      <c r="CG904" s="14"/>
      <c r="CH904" s="14"/>
      <c r="CI904" s="14"/>
      <c r="CJ904" s="14"/>
      <c r="CK904" s="14"/>
      <c r="CL904" s="14"/>
      <c r="CM904" s="14"/>
      <c r="CN904" s="14"/>
      <c r="CO904" s="14"/>
      <c r="CP904" s="14"/>
      <c r="CQ904" s="14"/>
      <c r="CR904" s="14"/>
      <c r="CS904" s="14"/>
      <c r="CT904" s="14"/>
      <c r="CU904" s="14"/>
      <c r="CV904" s="14"/>
      <c r="CW904" s="14"/>
      <c r="CX904" s="14"/>
      <c r="CY904" s="14"/>
      <c r="CZ904" s="14"/>
      <c r="DA904" s="14"/>
      <c r="DB904" s="14"/>
      <c r="DC904" s="14"/>
      <c r="DD904" s="14"/>
      <c r="DE904" s="14"/>
      <c r="DF904" s="14"/>
      <c r="DG904" s="14"/>
      <c r="DH904" s="14"/>
      <c r="DI904" s="14"/>
      <c r="DJ904" s="14"/>
      <c r="DK904" s="14"/>
      <c r="DL904" s="14"/>
      <c r="DM904" s="14"/>
      <c r="DN904" s="14"/>
      <c r="DO904" s="14"/>
      <c r="DP904" s="14"/>
      <c r="DQ904" s="14"/>
      <c r="DR904" s="14"/>
      <c r="DS904" s="14"/>
      <c r="DT904" s="14"/>
      <c r="DU904" s="14"/>
      <c r="DV904" s="14"/>
      <c r="DW904" s="14"/>
      <c r="DX904" s="14"/>
      <c r="DY904" s="14"/>
      <c r="DZ904" s="14"/>
      <c r="EA904" s="14"/>
      <c r="EB904" s="14"/>
      <c r="EC904" s="14"/>
      <c r="ED904" s="14"/>
      <c r="EE904" s="14"/>
      <c r="EF904" s="14"/>
      <c r="EG904" s="14"/>
      <c r="EH904" s="14"/>
      <c r="EI904" s="14"/>
      <c r="EJ904" s="14"/>
      <c r="EK904" s="14"/>
      <c r="EL904" s="14"/>
      <c r="EM904" s="14"/>
      <c r="EN904" s="14"/>
      <c r="EO904" s="14"/>
      <c r="EP904" s="14"/>
      <c r="EQ904" s="14"/>
      <c r="ER904" s="14"/>
      <c r="ES904" s="14"/>
      <c r="ET904" s="14"/>
      <c r="EU904" s="14"/>
      <c r="EV904" s="14"/>
      <c r="EW904" s="14"/>
    </row>
    <row r="905" spans="1:153" s="14" customFormat="1" ht="25.5" x14ac:dyDescent="0.2">
      <c r="A905" s="61"/>
      <c r="B905" s="17"/>
      <c r="C905" s="59">
        <v>884</v>
      </c>
      <c r="D905" s="62" t="s">
        <v>85</v>
      </c>
      <c r="E905" s="62" t="s">
        <v>2121</v>
      </c>
      <c r="F905" s="62" t="s">
        <v>2122</v>
      </c>
      <c r="G905" s="63">
        <v>1864</v>
      </c>
      <c r="H905" s="64">
        <v>0</v>
      </c>
      <c r="I905" s="57" t="s">
        <v>1522</v>
      </c>
      <c r="J905" s="65">
        <v>39569</v>
      </c>
      <c r="K905" s="17"/>
    </row>
    <row r="906" spans="1:153" s="14" customFormat="1" ht="25.5" x14ac:dyDescent="0.2">
      <c r="A906" s="109"/>
      <c r="B906" s="126"/>
      <c r="C906" s="59">
        <v>885</v>
      </c>
      <c r="D906" s="110" t="s">
        <v>85</v>
      </c>
      <c r="E906" s="110" t="s">
        <v>2123</v>
      </c>
      <c r="F906" s="110" t="s">
        <v>2124</v>
      </c>
      <c r="G906" s="112">
        <v>1875</v>
      </c>
      <c r="H906" s="113" t="s">
        <v>284</v>
      </c>
      <c r="I906" s="60" t="s">
        <v>2125</v>
      </c>
      <c r="J906" s="114">
        <v>42351</v>
      </c>
      <c r="K906" s="126"/>
      <c r="L906" s="76"/>
      <c r="M906" s="76"/>
      <c r="N906" s="76"/>
      <c r="O906" s="76"/>
      <c r="P906" s="76"/>
      <c r="Q906" s="76"/>
      <c r="R906" s="76"/>
      <c r="S906" s="76"/>
      <c r="T906" s="76"/>
      <c r="U906" s="76"/>
      <c r="V906" s="76"/>
      <c r="W906" s="76"/>
      <c r="X906" s="76"/>
      <c r="Y906" s="76"/>
      <c r="Z906" s="76"/>
      <c r="AA906" s="76"/>
      <c r="AB906" s="76"/>
      <c r="AC906" s="76"/>
      <c r="AD906" s="76"/>
      <c r="AE906" s="76"/>
      <c r="AF906" s="76"/>
      <c r="AG906" s="76"/>
      <c r="AH906" s="76"/>
      <c r="AI906" s="76"/>
      <c r="AJ906" s="76"/>
      <c r="AK906" s="76"/>
      <c r="AL906" s="76"/>
      <c r="AM906" s="76"/>
      <c r="AN906" s="76"/>
      <c r="AO906" s="76"/>
      <c r="AP906" s="76"/>
      <c r="AQ906" s="76"/>
      <c r="AR906" s="76"/>
      <c r="AS906" s="76"/>
      <c r="AT906" s="76"/>
      <c r="AU906" s="76"/>
      <c r="AV906" s="76"/>
      <c r="AW906" s="76"/>
      <c r="AX906" s="76"/>
      <c r="AY906" s="76"/>
      <c r="AZ906" s="76"/>
      <c r="BA906" s="76"/>
      <c r="BB906" s="76"/>
      <c r="BC906" s="76"/>
      <c r="BD906" s="76"/>
      <c r="BE906" s="76"/>
      <c r="BF906" s="76"/>
      <c r="BG906" s="76"/>
      <c r="BH906" s="76"/>
      <c r="BI906" s="76"/>
      <c r="BJ906" s="76"/>
      <c r="BK906" s="76"/>
      <c r="BL906" s="76"/>
      <c r="BM906" s="76"/>
      <c r="BN906" s="76"/>
      <c r="BO906" s="76"/>
      <c r="BP906" s="76"/>
      <c r="BQ906" s="76"/>
      <c r="BR906" s="76"/>
      <c r="BS906" s="76"/>
      <c r="BT906" s="76"/>
      <c r="BU906" s="76"/>
      <c r="BV906" s="76"/>
      <c r="BW906" s="76"/>
      <c r="BX906" s="76"/>
      <c r="BY906" s="76"/>
      <c r="BZ906" s="76"/>
      <c r="CA906" s="76"/>
      <c r="CB906" s="76"/>
      <c r="CC906" s="76"/>
      <c r="CD906" s="76"/>
      <c r="CE906" s="76"/>
      <c r="CF906" s="76"/>
      <c r="CG906" s="76"/>
      <c r="CH906" s="76"/>
      <c r="CI906" s="76"/>
      <c r="CJ906" s="76"/>
      <c r="CK906" s="76"/>
      <c r="CL906" s="76"/>
      <c r="CM906" s="76"/>
      <c r="CN906" s="76"/>
      <c r="CO906" s="76"/>
      <c r="CP906" s="76"/>
      <c r="CQ906" s="76"/>
      <c r="CR906" s="76"/>
      <c r="CS906" s="76"/>
      <c r="CT906" s="76"/>
      <c r="CU906" s="76"/>
      <c r="CV906" s="76"/>
      <c r="CW906" s="76"/>
      <c r="CX906" s="76"/>
      <c r="CY906" s="76"/>
      <c r="CZ906" s="76"/>
      <c r="DA906" s="76"/>
      <c r="DB906" s="76"/>
      <c r="DC906" s="76"/>
      <c r="DD906" s="76"/>
      <c r="DE906" s="76"/>
      <c r="DF906" s="76"/>
      <c r="DG906" s="76"/>
      <c r="DH906" s="76"/>
      <c r="DI906" s="76"/>
      <c r="DJ906" s="76"/>
      <c r="DK906" s="76"/>
      <c r="DL906" s="76"/>
      <c r="DM906" s="76"/>
      <c r="DN906" s="76"/>
      <c r="DO906" s="76"/>
      <c r="DP906" s="76"/>
      <c r="DQ906" s="76"/>
      <c r="DR906" s="76"/>
      <c r="DS906" s="76"/>
      <c r="DT906" s="76"/>
      <c r="DU906" s="76"/>
      <c r="DV906" s="76"/>
      <c r="DW906" s="76"/>
      <c r="DX906" s="76"/>
      <c r="DY906" s="76"/>
      <c r="DZ906" s="76"/>
      <c r="EA906" s="76"/>
      <c r="EB906" s="76"/>
      <c r="EC906" s="76"/>
      <c r="ED906" s="76"/>
      <c r="EE906" s="76"/>
      <c r="EF906" s="76"/>
      <c r="EG906" s="76"/>
      <c r="EH906" s="76"/>
      <c r="EI906" s="76"/>
      <c r="EJ906" s="76"/>
      <c r="EK906" s="76"/>
      <c r="EL906" s="76"/>
      <c r="EM906" s="76"/>
      <c r="EN906" s="76"/>
      <c r="EO906" s="76"/>
      <c r="EP906" s="76"/>
      <c r="EQ906" s="76"/>
      <c r="ER906" s="76"/>
      <c r="ES906" s="76"/>
      <c r="ET906" s="76"/>
      <c r="EU906" s="76"/>
      <c r="EV906" s="76"/>
      <c r="EW906" s="76"/>
    </row>
    <row r="907" spans="1:153" s="14" customFormat="1" ht="63.75" x14ac:dyDescent="0.2">
      <c r="A907" s="61"/>
      <c r="B907" s="17"/>
      <c r="C907" s="59">
        <v>886</v>
      </c>
      <c r="D907" s="84" t="s">
        <v>85</v>
      </c>
      <c r="E907" s="62" t="s">
        <v>2126</v>
      </c>
      <c r="F907" s="62" t="s">
        <v>2127</v>
      </c>
      <c r="G907" s="63">
        <v>1876</v>
      </c>
      <c r="H907" s="63">
        <v>406</v>
      </c>
      <c r="I907" s="64" t="s">
        <v>2128</v>
      </c>
      <c r="J907" s="65">
        <v>42519</v>
      </c>
      <c r="K907" s="17"/>
    </row>
    <row r="908" spans="1:153" s="14" customFormat="1" ht="25.5" x14ac:dyDescent="0.2">
      <c r="A908" s="61"/>
      <c r="B908" s="17"/>
      <c r="C908" s="59">
        <v>887</v>
      </c>
      <c r="D908" s="62" t="s">
        <v>85</v>
      </c>
      <c r="E908" s="62" t="s">
        <v>2129</v>
      </c>
      <c r="F908" s="62" t="s">
        <v>2130</v>
      </c>
      <c r="G908" s="63">
        <v>1884</v>
      </c>
      <c r="H908" s="64">
        <v>74</v>
      </c>
      <c r="I908" s="57" t="s">
        <v>1223</v>
      </c>
      <c r="J908" s="65">
        <v>41670</v>
      </c>
      <c r="K908" s="17"/>
    </row>
    <row r="909" spans="1:153" s="14" customFormat="1" ht="25.5" x14ac:dyDescent="0.2">
      <c r="A909" s="61"/>
      <c r="B909" s="17"/>
      <c r="C909" s="59">
        <v>888</v>
      </c>
      <c r="D909" s="62" t="s">
        <v>85</v>
      </c>
      <c r="E909" s="62" t="s">
        <v>1523</v>
      </c>
      <c r="F909" s="62" t="s">
        <v>2131</v>
      </c>
      <c r="G909" s="63">
        <v>1904</v>
      </c>
      <c r="H909" s="64">
        <v>0</v>
      </c>
      <c r="I909" s="57" t="s">
        <v>1522</v>
      </c>
      <c r="J909" s="65">
        <v>39569</v>
      </c>
      <c r="K909" s="17"/>
    </row>
    <row r="910" spans="1:153" s="14" customFormat="1" ht="12.75" x14ac:dyDescent="0.2">
      <c r="A910" s="61"/>
      <c r="B910" s="17"/>
      <c r="C910" s="59">
        <v>889</v>
      </c>
      <c r="D910" s="62" t="s">
        <v>85</v>
      </c>
      <c r="E910" s="62" t="s">
        <v>1523</v>
      </c>
      <c r="F910" s="62" t="s">
        <v>2132</v>
      </c>
      <c r="G910" s="63">
        <v>1959</v>
      </c>
      <c r="H910" s="64">
        <v>20</v>
      </c>
      <c r="I910" s="57" t="s">
        <v>2133</v>
      </c>
      <c r="J910" s="65">
        <v>40232</v>
      </c>
      <c r="K910" s="17"/>
    </row>
    <row r="911" spans="1:153" s="14" customFormat="1" ht="12.75" x14ac:dyDescent="0.2">
      <c r="A911" s="61" t="s">
        <v>1</v>
      </c>
      <c r="B911" s="17"/>
      <c r="C911" s="59">
        <v>890</v>
      </c>
      <c r="D911" s="62" t="s">
        <v>85</v>
      </c>
      <c r="E911" s="62" t="s">
        <v>1523</v>
      </c>
      <c r="F911" s="62" t="s">
        <v>2135</v>
      </c>
      <c r="G911" s="63">
        <v>1973</v>
      </c>
      <c r="H911" s="64">
        <v>0</v>
      </c>
      <c r="I911" s="57" t="s">
        <v>2136</v>
      </c>
      <c r="J911" s="65">
        <v>39569</v>
      </c>
      <c r="K911" s="17"/>
    </row>
    <row r="912" spans="1:153" s="14" customFormat="1" ht="25.5" x14ac:dyDescent="0.2">
      <c r="A912" s="61"/>
      <c r="B912" s="17"/>
      <c r="C912" s="59">
        <v>891</v>
      </c>
      <c r="D912" s="62" t="s">
        <v>426</v>
      </c>
      <c r="E912" s="62" t="s">
        <v>2137</v>
      </c>
      <c r="F912" s="62" t="s">
        <v>2138</v>
      </c>
      <c r="G912" s="63" t="s">
        <v>81</v>
      </c>
      <c r="H912" s="64">
        <v>0</v>
      </c>
      <c r="I912" s="57" t="s">
        <v>1561</v>
      </c>
      <c r="J912" s="65">
        <v>40325</v>
      </c>
      <c r="K912" s="17"/>
    </row>
    <row r="913" spans="1:153" s="14" customFormat="1" ht="25.5" x14ac:dyDescent="0.2">
      <c r="A913" s="61"/>
      <c r="B913" s="17"/>
      <c r="C913" s="59">
        <v>892</v>
      </c>
      <c r="D913" s="62" t="s">
        <v>426</v>
      </c>
      <c r="E913" s="62" t="s">
        <v>2090</v>
      </c>
      <c r="F913" s="85" t="s">
        <v>2139</v>
      </c>
      <c r="G913" s="63">
        <v>1697</v>
      </c>
      <c r="H913" s="64">
        <v>0</v>
      </c>
      <c r="I913" s="57" t="s">
        <v>1561</v>
      </c>
      <c r="J913" s="65">
        <v>40325</v>
      </c>
      <c r="K913" s="17"/>
    </row>
    <row r="914" spans="1:153" s="14" customFormat="1" ht="51" x14ac:dyDescent="0.2">
      <c r="A914" s="61"/>
      <c r="B914" s="17"/>
      <c r="C914" s="59">
        <v>893</v>
      </c>
      <c r="D914" s="62" t="s">
        <v>426</v>
      </c>
      <c r="E914" s="62" t="s">
        <v>2140</v>
      </c>
      <c r="F914" s="62" t="s">
        <v>2141</v>
      </c>
      <c r="G914" s="63">
        <v>1774</v>
      </c>
      <c r="H914" s="64">
        <v>0</v>
      </c>
      <c r="I914" s="57" t="s">
        <v>2142</v>
      </c>
      <c r="J914" s="65">
        <v>40325</v>
      </c>
      <c r="K914" s="17"/>
    </row>
    <row r="915" spans="1:153" s="14" customFormat="1" ht="25.5" x14ac:dyDescent="0.2">
      <c r="A915" s="61"/>
      <c r="B915" s="17"/>
      <c r="C915" s="59">
        <v>894</v>
      </c>
      <c r="D915" s="62" t="s">
        <v>2078</v>
      </c>
      <c r="E915" s="62"/>
      <c r="F915" s="62" t="s">
        <v>2143</v>
      </c>
      <c r="G915" s="63">
        <v>1939</v>
      </c>
      <c r="H915" s="64">
        <v>500</v>
      </c>
      <c r="I915" s="102" t="s">
        <v>2144</v>
      </c>
      <c r="J915" s="103">
        <v>38778</v>
      </c>
      <c r="K915" s="17"/>
    </row>
    <row r="916" spans="1:153" s="76" customFormat="1" ht="38.25" x14ac:dyDescent="0.2">
      <c r="A916" s="61" t="s">
        <v>1</v>
      </c>
      <c r="B916" s="17"/>
      <c r="C916" s="59">
        <v>895</v>
      </c>
      <c r="D916" s="84" t="s">
        <v>85</v>
      </c>
      <c r="E916" s="62" t="s">
        <v>2145</v>
      </c>
      <c r="F916" s="164" t="s">
        <v>2146</v>
      </c>
      <c r="G916" s="63">
        <v>1764</v>
      </c>
      <c r="H916" s="64">
        <v>2</v>
      </c>
      <c r="I916" s="102" t="s">
        <v>84</v>
      </c>
      <c r="J916" s="103">
        <v>42663</v>
      </c>
      <c r="K916" s="17"/>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c r="BE916" s="14"/>
      <c r="BF916" s="14"/>
      <c r="BG916" s="14"/>
      <c r="BH916" s="14"/>
      <c r="BI916" s="14"/>
      <c r="BJ916" s="14"/>
      <c r="BK916" s="14"/>
      <c r="BL916" s="14"/>
      <c r="BM916" s="14"/>
      <c r="BN916" s="14"/>
      <c r="BO916" s="14"/>
      <c r="BP916" s="14"/>
      <c r="BQ916" s="14"/>
      <c r="BR916" s="14"/>
      <c r="BS916" s="14"/>
      <c r="BT916" s="14"/>
      <c r="BU916" s="14"/>
      <c r="BV916" s="14"/>
      <c r="BW916" s="14"/>
      <c r="BX916" s="14"/>
      <c r="BY916" s="14"/>
      <c r="BZ916" s="14"/>
      <c r="CA916" s="14"/>
      <c r="CB916" s="14"/>
      <c r="CC916" s="14"/>
      <c r="CD916" s="14"/>
      <c r="CE916" s="14"/>
      <c r="CF916" s="14"/>
      <c r="CG916" s="14"/>
      <c r="CH916" s="14"/>
      <c r="CI916" s="14"/>
      <c r="CJ916" s="14"/>
      <c r="CK916" s="14"/>
      <c r="CL916" s="14"/>
      <c r="CM916" s="14"/>
      <c r="CN916" s="14"/>
      <c r="CO916" s="14"/>
      <c r="CP916" s="14"/>
      <c r="CQ916" s="14"/>
      <c r="CR916" s="14"/>
      <c r="CS916" s="14"/>
      <c r="CT916" s="14"/>
      <c r="CU916" s="14"/>
      <c r="CV916" s="14"/>
      <c r="CW916" s="14"/>
      <c r="CX916" s="14"/>
      <c r="CY916" s="14"/>
      <c r="CZ916" s="14"/>
      <c r="DA916" s="14"/>
      <c r="DB916" s="14"/>
      <c r="DC916" s="14"/>
      <c r="DD916" s="14"/>
      <c r="DE916" s="14"/>
      <c r="DF916" s="14"/>
      <c r="DG916" s="14"/>
      <c r="DH916" s="14"/>
      <c r="DI916" s="14"/>
      <c r="DJ916" s="14"/>
      <c r="DK916" s="14"/>
      <c r="DL916" s="14"/>
      <c r="DM916" s="14"/>
      <c r="DN916" s="14"/>
      <c r="DO916" s="14"/>
      <c r="DP916" s="14"/>
      <c r="DQ916" s="14"/>
      <c r="DR916" s="14"/>
      <c r="DS916" s="14"/>
      <c r="DT916" s="14"/>
      <c r="DU916" s="14"/>
      <c r="DV916" s="14"/>
      <c r="DW916" s="14"/>
      <c r="DX916" s="14"/>
      <c r="DY916" s="14"/>
      <c r="DZ916" s="14"/>
      <c r="EA916" s="14"/>
      <c r="EB916" s="14"/>
      <c r="EC916" s="14"/>
      <c r="ED916" s="14"/>
      <c r="EE916" s="14"/>
      <c r="EF916" s="14"/>
      <c r="EG916" s="14"/>
      <c r="EH916" s="14"/>
      <c r="EI916" s="14"/>
      <c r="EJ916" s="14"/>
      <c r="EK916" s="14"/>
      <c r="EL916" s="14"/>
      <c r="EM916" s="14"/>
      <c r="EN916" s="14"/>
      <c r="EO916" s="14"/>
      <c r="EP916" s="14"/>
      <c r="EQ916" s="14"/>
      <c r="ER916" s="14"/>
      <c r="ES916" s="14"/>
      <c r="ET916" s="14"/>
      <c r="EU916" s="14"/>
      <c r="EV916" s="14"/>
      <c r="EW916" s="14"/>
    </row>
    <row r="917" spans="1:153" s="14" customFormat="1" ht="63.75" x14ac:dyDescent="0.2">
      <c r="A917" s="61"/>
      <c r="B917" s="17"/>
      <c r="C917" s="59">
        <v>896</v>
      </c>
      <c r="D917" s="62" t="s">
        <v>85</v>
      </c>
      <c r="E917" s="62" t="s">
        <v>2147</v>
      </c>
      <c r="F917" s="164" t="s">
        <v>2148</v>
      </c>
      <c r="G917" s="63">
        <v>1767</v>
      </c>
      <c r="H917" s="64">
        <v>0</v>
      </c>
      <c r="I917" s="57" t="s">
        <v>2149</v>
      </c>
      <c r="J917" s="65">
        <v>40325</v>
      </c>
      <c r="K917" s="17"/>
    </row>
    <row r="918" spans="1:153" s="76" customFormat="1" ht="63.75" x14ac:dyDescent="0.2">
      <c r="A918" s="109"/>
      <c r="B918" s="126"/>
      <c r="C918" s="59">
        <v>897</v>
      </c>
      <c r="D918" s="110" t="s">
        <v>85</v>
      </c>
      <c r="E918" s="110" t="s">
        <v>2150</v>
      </c>
      <c r="F918" s="110" t="s">
        <v>2151</v>
      </c>
      <c r="G918" s="112">
        <v>1780</v>
      </c>
      <c r="H918" s="113" t="s">
        <v>284</v>
      </c>
      <c r="I918" s="60" t="s">
        <v>2152</v>
      </c>
      <c r="J918" s="114">
        <v>41843</v>
      </c>
      <c r="K918" s="126"/>
    </row>
    <row r="919" spans="1:153" s="76" customFormat="1" ht="89.25" x14ac:dyDescent="0.2">
      <c r="A919" s="61"/>
      <c r="B919" s="17"/>
      <c r="C919" s="59">
        <v>898</v>
      </c>
      <c r="D919" s="62" t="s">
        <v>85</v>
      </c>
      <c r="E919" s="62" t="s">
        <v>2153</v>
      </c>
      <c r="F919" s="164" t="s">
        <v>2154</v>
      </c>
      <c r="G919" s="63">
        <v>1793</v>
      </c>
      <c r="H919" s="64">
        <v>0</v>
      </c>
      <c r="I919" s="57" t="s">
        <v>2155</v>
      </c>
      <c r="J919" s="65">
        <v>40325</v>
      </c>
      <c r="K919" s="17"/>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c r="BC919" s="14"/>
      <c r="BD919" s="14"/>
      <c r="BE919" s="14"/>
      <c r="BF919" s="14"/>
      <c r="BG919" s="14"/>
      <c r="BH919" s="14"/>
      <c r="BI919" s="14"/>
      <c r="BJ919" s="14"/>
      <c r="BK919" s="14"/>
      <c r="BL919" s="14"/>
      <c r="BM919" s="14"/>
      <c r="BN919" s="14"/>
      <c r="BO919" s="14"/>
      <c r="BP919" s="14"/>
      <c r="BQ919" s="14"/>
      <c r="BR919" s="14"/>
      <c r="BS919" s="14"/>
      <c r="BT919" s="14"/>
      <c r="BU919" s="14"/>
      <c r="BV919" s="14"/>
      <c r="BW919" s="14"/>
      <c r="BX919" s="14"/>
      <c r="BY919" s="14"/>
      <c r="BZ919" s="14"/>
      <c r="CA919" s="14"/>
      <c r="CB919" s="14"/>
      <c r="CC919" s="14"/>
      <c r="CD919" s="14"/>
      <c r="CE919" s="14"/>
      <c r="CF919" s="14"/>
      <c r="CG919" s="14"/>
      <c r="CH919" s="14"/>
      <c r="CI919" s="14"/>
      <c r="CJ919" s="14"/>
      <c r="CK919" s="14"/>
      <c r="CL919" s="14"/>
      <c r="CM919" s="14"/>
      <c r="CN919" s="14"/>
      <c r="CO919" s="14"/>
      <c r="CP919" s="14"/>
      <c r="CQ919" s="14"/>
      <c r="CR919" s="14"/>
      <c r="CS919" s="14"/>
      <c r="CT919" s="14"/>
      <c r="CU919" s="14"/>
      <c r="CV919" s="14"/>
      <c r="CW919" s="14"/>
      <c r="CX919" s="14"/>
      <c r="CY919" s="14"/>
      <c r="CZ919" s="14"/>
      <c r="DA919" s="14"/>
      <c r="DB919" s="14"/>
      <c r="DC919" s="14"/>
      <c r="DD919" s="14"/>
      <c r="DE919" s="14"/>
      <c r="DF919" s="14"/>
      <c r="DG919" s="14"/>
      <c r="DH919" s="14"/>
      <c r="DI919" s="14"/>
      <c r="DJ919" s="14"/>
      <c r="DK919" s="14"/>
      <c r="DL919" s="14"/>
      <c r="DM919" s="14"/>
      <c r="DN919" s="14"/>
      <c r="DO919" s="14"/>
      <c r="DP919" s="14"/>
      <c r="DQ919" s="14"/>
      <c r="DR919" s="14"/>
      <c r="DS919" s="14"/>
      <c r="DT919" s="14"/>
      <c r="DU919" s="14"/>
      <c r="DV919" s="14"/>
      <c r="DW919" s="14"/>
      <c r="DX919" s="14"/>
      <c r="DY919" s="14"/>
      <c r="DZ919" s="14"/>
      <c r="EA919" s="14"/>
      <c r="EB919" s="14"/>
      <c r="EC919" s="14"/>
      <c r="ED919" s="14"/>
      <c r="EE919" s="14"/>
      <c r="EF919" s="14"/>
      <c r="EG919" s="14"/>
      <c r="EH919" s="14"/>
      <c r="EI919" s="14"/>
      <c r="EJ919" s="14"/>
      <c r="EK919" s="14"/>
      <c r="EL919" s="14"/>
      <c r="EM919" s="14"/>
      <c r="EN919" s="14"/>
      <c r="EO919" s="14"/>
      <c r="EP919" s="14"/>
      <c r="EQ919" s="14"/>
      <c r="ER919" s="14"/>
      <c r="ES919" s="14"/>
      <c r="ET919" s="14"/>
      <c r="EU919" s="14"/>
      <c r="EV919" s="14"/>
      <c r="EW919" s="14"/>
    </row>
    <row r="920" spans="1:153" s="76" customFormat="1" ht="51" x14ac:dyDescent="0.2">
      <c r="A920" s="109"/>
      <c r="B920" s="126"/>
      <c r="C920" s="59">
        <v>899</v>
      </c>
      <c r="D920" s="110" t="s">
        <v>85</v>
      </c>
      <c r="E920" s="110" t="s">
        <v>2156</v>
      </c>
      <c r="F920" s="110" t="s">
        <v>2157</v>
      </c>
      <c r="G920" s="112">
        <v>1807</v>
      </c>
      <c r="H920" s="113" t="s">
        <v>284</v>
      </c>
      <c r="I920" s="60" t="s">
        <v>2158</v>
      </c>
      <c r="J920" s="114">
        <v>41837</v>
      </c>
      <c r="K920" s="126"/>
    </row>
    <row r="921" spans="1:153" s="76" customFormat="1" ht="51" x14ac:dyDescent="0.2">
      <c r="A921" s="144"/>
      <c r="B921" s="17"/>
      <c r="C921" s="59">
        <v>900</v>
      </c>
      <c r="D921" s="62" t="s">
        <v>85</v>
      </c>
      <c r="E921" s="62" t="s">
        <v>2159</v>
      </c>
      <c r="F921" s="62" t="s">
        <v>2160</v>
      </c>
      <c r="G921" s="57">
        <v>1798</v>
      </c>
      <c r="H921" s="64">
        <v>240</v>
      </c>
      <c r="I921" s="57" t="s">
        <v>130</v>
      </c>
      <c r="J921" s="65">
        <v>42289</v>
      </c>
      <c r="K921" s="77"/>
      <c r="L921" s="135"/>
      <c r="M921" s="135"/>
      <c r="N921" s="135"/>
      <c r="O921" s="135"/>
      <c r="P921" s="135"/>
      <c r="Q921" s="135"/>
      <c r="R921" s="135"/>
      <c r="S921" s="135"/>
      <c r="T921" s="135"/>
      <c r="U921" s="135"/>
      <c r="V921" s="135"/>
      <c r="W921" s="135"/>
      <c r="X921" s="135"/>
      <c r="Y921" s="135"/>
      <c r="Z921" s="135"/>
      <c r="AA921" s="135"/>
      <c r="AB921" s="135"/>
      <c r="AC921" s="135"/>
      <c r="AD921" s="135"/>
      <c r="AE921" s="135"/>
      <c r="AF921" s="135"/>
      <c r="AG921" s="135"/>
      <c r="AH921" s="135"/>
      <c r="AI921" s="135"/>
      <c r="AJ921" s="135"/>
      <c r="AK921" s="135"/>
      <c r="AL921" s="135"/>
      <c r="AM921" s="135"/>
      <c r="AN921" s="135"/>
      <c r="AO921" s="135"/>
      <c r="AP921" s="135"/>
      <c r="AQ921" s="135"/>
      <c r="AR921" s="135"/>
      <c r="AS921" s="135"/>
      <c r="AT921" s="135"/>
      <c r="AU921" s="135"/>
      <c r="AV921" s="135"/>
      <c r="AW921" s="135"/>
      <c r="AX921" s="135"/>
      <c r="AY921" s="135"/>
      <c r="AZ921" s="135"/>
      <c r="BA921" s="135"/>
      <c r="BB921" s="135"/>
      <c r="BC921" s="135"/>
      <c r="BD921" s="135"/>
      <c r="BE921" s="135"/>
      <c r="BF921" s="135"/>
      <c r="BG921" s="135"/>
      <c r="BH921" s="135"/>
      <c r="BI921" s="135"/>
      <c r="BJ921" s="135"/>
      <c r="BK921" s="135"/>
      <c r="BL921" s="135"/>
      <c r="BM921" s="135"/>
      <c r="BN921" s="135"/>
      <c r="BO921" s="135"/>
      <c r="BP921" s="135"/>
      <c r="BQ921" s="135"/>
      <c r="BR921" s="135"/>
      <c r="BS921" s="135"/>
      <c r="BT921" s="135"/>
      <c r="BU921" s="135"/>
      <c r="BV921" s="135"/>
      <c r="BW921" s="135"/>
      <c r="BX921" s="135"/>
      <c r="BY921" s="135"/>
      <c r="BZ921" s="135"/>
      <c r="CA921" s="135"/>
      <c r="CB921" s="135"/>
      <c r="CC921" s="135"/>
      <c r="CD921" s="135"/>
      <c r="CE921" s="135"/>
      <c r="CF921" s="135"/>
      <c r="CG921" s="135"/>
      <c r="CH921" s="135"/>
      <c r="CI921" s="135"/>
      <c r="CJ921" s="135"/>
      <c r="CK921" s="135"/>
      <c r="CL921" s="135"/>
      <c r="CM921" s="135"/>
      <c r="CN921" s="135"/>
      <c r="CO921" s="135"/>
      <c r="CP921" s="135"/>
      <c r="CQ921" s="135"/>
      <c r="CR921" s="135"/>
      <c r="CS921" s="135"/>
      <c r="CT921" s="135"/>
      <c r="CU921" s="135"/>
      <c r="CV921" s="135"/>
      <c r="CW921" s="135"/>
      <c r="CX921" s="135"/>
      <c r="CY921" s="135"/>
      <c r="CZ921" s="135"/>
      <c r="DA921" s="135"/>
      <c r="DB921" s="135"/>
      <c r="DC921" s="135"/>
      <c r="DD921" s="135"/>
      <c r="DE921" s="135"/>
      <c r="DF921" s="135"/>
      <c r="DG921" s="135"/>
      <c r="DH921" s="135"/>
      <c r="DI921" s="135"/>
      <c r="DJ921" s="135"/>
      <c r="DK921" s="135"/>
      <c r="DL921" s="135"/>
      <c r="DM921" s="135"/>
      <c r="DN921" s="135"/>
      <c r="DO921" s="135"/>
      <c r="DP921" s="135"/>
      <c r="DQ921" s="135"/>
      <c r="DR921" s="135"/>
      <c r="DS921" s="135"/>
      <c r="DT921" s="135"/>
      <c r="DU921" s="135"/>
      <c r="DV921" s="135"/>
      <c r="DW921" s="135"/>
      <c r="DX921" s="135"/>
      <c r="DY921" s="135"/>
      <c r="DZ921" s="135"/>
      <c r="EA921" s="135"/>
      <c r="EB921" s="135"/>
      <c r="EC921" s="135"/>
      <c r="ED921" s="135"/>
      <c r="EE921" s="135"/>
      <c r="EF921" s="135"/>
      <c r="EG921" s="135"/>
      <c r="EH921" s="135"/>
      <c r="EI921" s="135"/>
      <c r="EJ921" s="135"/>
      <c r="EK921" s="135"/>
      <c r="EL921" s="135"/>
      <c r="EM921" s="135"/>
      <c r="EN921" s="135"/>
      <c r="EO921" s="135"/>
      <c r="EP921" s="135"/>
      <c r="EQ921" s="135"/>
      <c r="ER921" s="135"/>
      <c r="ES921" s="135"/>
      <c r="ET921" s="135"/>
      <c r="EU921" s="135"/>
      <c r="EV921" s="135"/>
      <c r="EW921" s="135"/>
    </row>
    <row r="922" spans="1:153" s="14" customFormat="1" ht="63.75" x14ac:dyDescent="0.2">
      <c r="A922" s="109"/>
      <c r="B922" s="126"/>
      <c r="C922" s="59">
        <v>901</v>
      </c>
      <c r="D922" s="110" t="s">
        <v>85</v>
      </c>
      <c r="E922" s="110" t="s">
        <v>2161</v>
      </c>
      <c r="F922" s="110" t="s">
        <v>2162</v>
      </c>
      <c r="G922" s="60">
        <v>1806</v>
      </c>
      <c r="H922" s="113" t="s">
        <v>284</v>
      </c>
      <c r="I922" s="60" t="s">
        <v>2163</v>
      </c>
      <c r="J922" s="114">
        <v>41830</v>
      </c>
      <c r="K922" s="126"/>
      <c r="L922" s="76"/>
      <c r="M922" s="76"/>
      <c r="N922" s="76"/>
      <c r="O922" s="76"/>
      <c r="P922" s="76"/>
      <c r="Q922" s="76"/>
      <c r="R922" s="76"/>
      <c r="S922" s="76"/>
      <c r="T922" s="76"/>
      <c r="U922" s="76"/>
      <c r="V922" s="76"/>
      <c r="W922" s="76"/>
      <c r="X922" s="76"/>
      <c r="Y922" s="76"/>
      <c r="Z922" s="76"/>
      <c r="AA922" s="76"/>
      <c r="AB922" s="76"/>
      <c r="AC922" s="76"/>
      <c r="AD922" s="76"/>
      <c r="AE922" s="76"/>
      <c r="AF922" s="76"/>
      <c r="AG922" s="76"/>
      <c r="AH922" s="76"/>
      <c r="AI922" s="76"/>
      <c r="AJ922" s="76"/>
      <c r="AK922" s="76"/>
      <c r="AL922" s="76"/>
      <c r="AM922" s="76"/>
      <c r="AN922" s="76"/>
      <c r="AO922" s="76"/>
      <c r="AP922" s="76"/>
      <c r="AQ922" s="76"/>
      <c r="AR922" s="76"/>
      <c r="AS922" s="76"/>
      <c r="AT922" s="76"/>
      <c r="AU922" s="76"/>
      <c r="AV922" s="76"/>
      <c r="AW922" s="76"/>
      <c r="AX922" s="76"/>
      <c r="AY922" s="76"/>
      <c r="AZ922" s="76"/>
      <c r="BA922" s="76"/>
      <c r="BB922" s="76"/>
      <c r="BC922" s="76"/>
      <c r="BD922" s="76"/>
      <c r="BE922" s="76"/>
      <c r="BF922" s="76"/>
      <c r="BG922" s="76"/>
      <c r="BH922" s="76"/>
      <c r="BI922" s="76"/>
      <c r="BJ922" s="76"/>
      <c r="BK922" s="76"/>
      <c r="BL922" s="76"/>
      <c r="BM922" s="76"/>
      <c r="BN922" s="76"/>
      <c r="BO922" s="76"/>
      <c r="BP922" s="76"/>
      <c r="BQ922" s="76"/>
      <c r="BR922" s="76"/>
      <c r="BS922" s="76"/>
      <c r="BT922" s="76"/>
      <c r="BU922" s="76"/>
      <c r="BV922" s="76"/>
      <c r="BW922" s="76"/>
      <c r="BX922" s="76"/>
      <c r="BY922" s="76"/>
      <c r="BZ922" s="76"/>
      <c r="CA922" s="76"/>
      <c r="CB922" s="76"/>
      <c r="CC922" s="76"/>
      <c r="CD922" s="76"/>
      <c r="CE922" s="76"/>
      <c r="CF922" s="76"/>
      <c r="CG922" s="76"/>
      <c r="CH922" s="76"/>
      <c r="CI922" s="76"/>
      <c r="CJ922" s="76"/>
      <c r="CK922" s="76"/>
      <c r="CL922" s="76"/>
      <c r="CM922" s="76"/>
      <c r="CN922" s="76"/>
      <c r="CO922" s="76"/>
      <c r="CP922" s="76"/>
      <c r="CQ922" s="76"/>
      <c r="CR922" s="76"/>
      <c r="CS922" s="76"/>
      <c r="CT922" s="76"/>
      <c r="CU922" s="76"/>
      <c r="CV922" s="76"/>
      <c r="CW922" s="76"/>
      <c r="CX922" s="76"/>
      <c r="CY922" s="76"/>
      <c r="CZ922" s="76"/>
      <c r="DA922" s="76"/>
      <c r="DB922" s="76"/>
      <c r="DC922" s="76"/>
      <c r="DD922" s="76"/>
      <c r="DE922" s="76"/>
      <c r="DF922" s="76"/>
      <c r="DG922" s="76"/>
      <c r="DH922" s="76"/>
      <c r="DI922" s="76"/>
      <c r="DJ922" s="76"/>
      <c r="DK922" s="76"/>
      <c r="DL922" s="76"/>
      <c r="DM922" s="76"/>
      <c r="DN922" s="76"/>
      <c r="DO922" s="76"/>
      <c r="DP922" s="76"/>
      <c r="DQ922" s="76"/>
      <c r="DR922" s="76"/>
      <c r="DS922" s="76"/>
      <c r="DT922" s="76"/>
      <c r="DU922" s="76"/>
      <c r="DV922" s="76"/>
      <c r="DW922" s="76"/>
      <c r="DX922" s="76"/>
      <c r="DY922" s="76"/>
      <c r="DZ922" s="76"/>
      <c r="EA922" s="76"/>
      <c r="EB922" s="76"/>
      <c r="EC922" s="76"/>
      <c r="ED922" s="76"/>
      <c r="EE922" s="76"/>
      <c r="EF922" s="76"/>
      <c r="EG922" s="76"/>
      <c r="EH922" s="76"/>
      <c r="EI922" s="76"/>
      <c r="EJ922" s="76"/>
      <c r="EK922" s="76"/>
      <c r="EL922" s="76"/>
      <c r="EM922" s="76"/>
      <c r="EN922" s="76"/>
      <c r="EO922" s="76"/>
      <c r="EP922" s="76"/>
      <c r="EQ922" s="76"/>
      <c r="ER922" s="76"/>
      <c r="ES922" s="76"/>
      <c r="ET922" s="76"/>
      <c r="EU922" s="76"/>
      <c r="EV922" s="76"/>
      <c r="EW922" s="76"/>
    </row>
    <row r="923" spans="1:153" s="76" customFormat="1" ht="51" x14ac:dyDescent="0.2">
      <c r="A923" s="109"/>
      <c r="B923" s="126"/>
      <c r="C923" s="59">
        <v>902</v>
      </c>
      <c r="D923" s="132" t="s">
        <v>85</v>
      </c>
      <c r="E923" s="110" t="s">
        <v>2164</v>
      </c>
      <c r="F923" s="110" t="s">
        <v>2165</v>
      </c>
      <c r="G923" s="112">
        <v>1807</v>
      </c>
      <c r="H923" s="113">
        <v>100</v>
      </c>
      <c r="I923" s="113" t="s">
        <v>2166</v>
      </c>
      <c r="J923" s="114">
        <v>43102</v>
      </c>
      <c r="K923" s="126"/>
    </row>
    <row r="924" spans="1:153" s="76" customFormat="1" ht="38.25" x14ac:dyDescent="0.2">
      <c r="A924" s="165" t="s">
        <v>52</v>
      </c>
      <c r="B924" s="126"/>
      <c r="C924" s="59">
        <v>903</v>
      </c>
      <c r="D924" s="132" t="s">
        <v>85</v>
      </c>
      <c r="E924" s="110" t="s">
        <v>2167</v>
      </c>
      <c r="F924" s="110" t="s">
        <v>2168</v>
      </c>
      <c r="G924" s="112">
        <v>1807</v>
      </c>
      <c r="H924" s="166" t="s">
        <v>2169</v>
      </c>
      <c r="I924" s="60" t="s">
        <v>2170</v>
      </c>
      <c r="J924" s="114">
        <v>43102</v>
      </c>
      <c r="K924" s="126"/>
    </row>
    <row r="925" spans="1:153" s="76" customFormat="1" ht="51" x14ac:dyDescent="0.2">
      <c r="A925" s="165" t="s">
        <v>52</v>
      </c>
      <c r="B925" s="126"/>
      <c r="C925" s="59">
        <v>904</v>
      </c>
      <c r="D925" s="132" t="s">
        <v>85</v>
      </c>
      <c r="E925" s="110" t="s">
        <v>2171</v>
      </c>
      <c r="F925" s="110" t="s">
        <v>2172</v>
      </c>
      <c r="G925" s="112">
        <v>1809</v>
      </c>
      <c r="H925" s="167" t="s">
        <v>2173</v>
      </c>
      <c r="I925" s="60" t="s">
        <v>2174</v>
      </c>
      <c r="J925" s="114">
        <v>43102</v>
      </c>
      <c r="K925" s="126"/>
    </row>
    <row r="926" spans="1:153" s="14" customFormat="1" ht="76.5" x14ac:dyDescent="0.2">
      <c r="A926" s="61" t="s">
        <v>1</v>
      </c>
      <c r="B926" s="126"/>
      <c r="C926" s="59">
        <v>905</v>
      </c>
      <c r="D926" s="132" t="s">
        <v>85</v>
      </c>
      <c r="E926" s="110" t="s">
        <v>2175</v>
      </c>
      <c r="F926" s="110" t="s">
        <v>2176</v>
      </c>
      <c r="G926" s="60">
        <v>1812</v>
      </c>
      <c r="H926" s="112">
        <v>150</v>
      </c>
      <c r="I926" s="60" t="s">
        <v>2177</v>
      </c>
      <c r="J926" s="114">
        <v>41117</v>
      </c>
      <c r="K926" s="126"/>
      <c r="L926" s="76"/>
      <c r="M926" s="76"/>
      <c r="N926" s="76"/>
      <c r="O926" s="76"/>
      <c r="P926" s="76"/>
      <c r="Q926" s="76"/>
      <c r="R926" s="76"/>
      <c r="S926" s="76"/>
      <c r="T926" s="76"/>
      <c r="U926" s="76"/>
      <c r="V926" s="76"/>
      <c r="W926" s="76"/>
      <c r="X926" s="76"/>
      <c r="Y926" s="76"/>
      <c r="Z926" s="76"/>
      <c r="AA926" s="76"/>
      <c r="AB926" s="76"/>
      <c r="AC926" s="76"/>
      <c r="AD926" s="76"/>
      <c r="AE926" s="76"/>
      <c r="AF926" s="76"/>
      <c r="AG926" s="76"/>
      <c r="AH926" s="76"/>
      <c r="AI926" s="76"/>
      <c r="AJ926" s="76"/>
      <c r="AK926" s="76"/>
      <c r="AL926" s="76"/>
      <c r="AM926" s="76"/>
      <c r="AN926" s="76"/>
      <c r="AO926" s="76"/>
      <c r="AP926" s="76"/>
      <c r="AQ926" s="76"/>
      <c r="AR926" s="76"/>
      <c r="AS926" s="76"/>
      <c r="AT926" s="76"/>
      <c r="AU926" s="76"/>
      <c r="AV926" s="76"/>
      <c r="AW926" s="76"/>
      <c r="AX926" s="76"/>
      <c r="AY926" s="76"/>
      <c r="AZ926" s="76"/>
      <c r="BA926" s="76"/>
      <c r="BB926" s="76"/>
      <c r="BC926" s="76"/>
      <c r="BD926" s="76"/>
      <c r="BE926" s="76"/>
      <c r="BF926" s="76"/>
      <c r="BG926" s="76"/>
      <c r="BH926" s="76"/>
      <c r="BI926" s="76"/>
      <c r="BJ926" s="76"/>
      <c r="BK926" s="76"/>
      <c r="BL926" s="76"/>
      <c r="BM926" s="76"/>
      <c r="BN926" s="76"/>
      <c r="BO926" s="76"/>
      <c r="BP926" s="76"/>
      <c r="BQ926" s="76"/>
      <c r="BR926" s="76"/>
      <c r="BS926" s="76"/>
      <c r="BT926" s="76"/>
      <c r="BU926" s="76"/>
      <c r="BV926" s="76"/>
      <c r="BW926" s="76"/>
      <c r="BX926" s="76"/>
      <c r="BY926" s="76"/>
      <c r="BZ926" s="76"/>
      <c r="CA926" s="76"/>
      <c r="CB926" s="76"/>
      <c r="CC926" s="76"/>
      <c r="CD926" s="76"/>
      <c r="CE926" s="76"/>
      <c r="CF926" s="76"/>
      <c r="CG926" s="76"/>
      <c r="CH926" s="76"/>
      <c r="CI926" s="76"/>
      <c r="CJ926" s="76"/>
      <c r="CK926" s="76"/>
      <c r="CL926" s="76"/>
      <c r="CM926" s="76"/>
      <c r="CN926" s="76"/>
      <c r="CO926" s="76"/>
      <c r="CP926" s="76"/>
      <c r="CQ926" s="76"/>
      <c r="CR926" s="76"/>
      <c r="CS926" s="76"/>
      <c r="CT926" s="76"/>
      <c r="CU926" s="76"/>
      <c r="CV926" s="76"/>
      <c r="CW926" s="76"/>
      <c r="CX926" s="76"/>
      <c r="CY926" s="76"/>
      <c r="CZ926" s="76"/>
      <c r="DA926" s="76"/>
      <c r="DB926" s="76"/>
      <c r="DC926" s="76"/>
      <c r="DD926" s="76"/>
      <c r="DE926" s="76"/>
      <c r="DF926" s="76"/>
      <c r="DG926" s="76"/>
      <c r="DH926" s="76"/>
      <c r="DI926" s="76"/>
      <c r="DJ926" s="76"/>
      <c r="DK926" s="76"/>
      <c r="DL926" s="76"/>
      <c r="DM926" s="76"/>
      <c r="DN926" s="76"/>
      <c r="DO926" s="76"/>
      <c r="DP926" s="76"/>
      <c r="DQ926" s="76"/>
      <c r="DR926" s="76"/>
      <c r="DS926" s="76"/>
      <c r="DT926" s="76"/>
      <c r="DU926" s="76"/>
      <c r="DV926" s="76"/>
      <c r="DW926" s="76"/>
      <c r="DX926" s="76"/>
      <c r="DY926" s="76"/>
      <c r="DZ926" s="76"/>
      <c r="EA926" s="76"/>
      <c r="EB926" s="76"/>
      <c r="EC926" s="76"/>
      <c r="ED926" s="76"/>
      <c r="EE926" s="76"/>
      <c r="EF926" s="76"/>
      <c r="EG926" s="76"/>
      <c r="EH926" s="76"/>
      <c r="EI926" s="76"/>
      <c r="EJ926" s="76"/>
      <c r="EK926" s="76"/>
      <c r="EL926" s="76"/>
      <c r="EM926" s="76"/>
      <c r="EN926" s="76"/>
      <c r="EO926" s="76"/>
      <c r="EP926" s="76"/>
      <c r="EQ926" s="76"/>
      <c r="ER926" s="76"/>
      <c r="ES926" s="76"/>
      <c r="ET926" s="76"/>
      <c r="EU926" s="76"/>
      <c r="EV926" s="76"/>
      <c r="EW926" s="76"/>
    </row>
    <row r="927" spans="1:153" s="14" customFormat="1" ht="76.5" x14ac:dyDescent="0.2">
      <c r="A927" s="61" t="s">
        <v>1</v>
      </c>
      <c r="B927" s="17"/>
      <c r="C927" s="59">
        <v>906</v>
      </c>
      <c r="D927" s="62" t="s">
        <v>85</v>
      </c>
      <c r="E927" s="62" t="s">
        <v>2178</v>
      </c>
      <c r="F927" s="62" t="s">
        <v>2176</v>
      </c>
      <c r="G927" s="57">
        <v>1812</v>
      </c>
      <c r="H927" s="63">
        <v>150</v>
      </c>
      <c r="I927" s="57" t="s">
        <v>2177</v>
      </c>
      <c r="J927" s="65">
        <v>41117</v>
      </c>
      <c r="K927" s="17"/>
    </row>
    <row r="928" spans="1:153" s="14" customFormat="1" ht="89.25" x14ac:dyDescent="0.2">
      <c r="A928" s="61" t="s">
        <v>1</v>
      </c>
      <c r="B928" s="126"/>
      <c r="C928" s="59">
        <v>907</v>
      </c>
      <c r="D928" s="132" t="s">
        <v>85</v>
      </c>
      <c r="E928" s="110" t="s">
        <v>2179</v>
      </c>
      <c r="F928" s="110" t="s">
        <v>2180</v>
      </c>
      <c r="G928" s="60">
        <v>1814</v>
      </c>
      <c r="H928" s="112"/>
      <c r="I928" s="60" t="s">
        <v>2181</v>
      </c>
      <c r="J928" s="114">
        <v>43102</v>
      </c>
      <c r="K928" s="126"/>
      <c r="L928" s="76"/>
      <c r="M928" s="76"/>
      <c r="N928" s="76"/>
      <c r="O928" s="76"/>
      <c r="P928" s="76"/>
      <c r="Q928" s="76"/>
      <c r="R928" s="76"/>
      <c r="S928" s="76"/>
      <c r="T928" s="76"/>
      <c r="U928" s="76"/>
      <c r="V928" s="76"/>
      <c r="W928" s="76"/>
      <c r="X928" s="76"/>
      <c r="Y928" s="76"/>
      <c r="Z928" s="76"/>
      <c r="AA928" s="76"/>
      <c r="AB928" s="76"/>
      <c r="AC928" s="76"/>
      <c r="AD928" s="76"/>
      <c r="AE928" s="76"/>
      <c r="AF928" s="76"/>
      <c r="AG928" s="76"/>
      <c r="AH928" s="76"/>
      <c r="AI928" s="76"/>
      <c r="AJ928" s="76"/>
      <c r="AK928" s="76"/>
      <c r="AL928" s="76"/>
      <c r="AM928" s="76"/>
      <c r="AN928" s="76"/>
      <c r="AO928" s="76"/>
      <c r="AP928" s="76"/>
      <c r="AQ928" s="76"/>
      <c r="AR928" s="76"/>
      <c r="AS928" s="76"/>
      <c r="AT928" s="76"/>
      <c r="AU928" s="76"/>
      <c r="AV928" s="76"/>
      <c r="AW928" s="76"/>
      <c r="AX928" s="76"/>
      <c r="AY928" s="76"/>
      <c r="AZ928" s="76"/>
      <c r="BA928" s="76"/>
      <c r="BB928" s="76"/>
      <c r="BC928" s="76"/>
      <c r="BD928" s="76"/>
      <c r="BE928" s="76"/>
      <c r="BF928" s="76"/>
      <c r="BG928" s="76"/>
      <c r="BH928" s="76"/>
      <c r="BI928" s="76"/>
      <c r="BJ928" s="76"/>
      <c r="BK928" s="76"/>
      <c r="BL928" s="76"/>
      <c r="BM928" s="76"/>
      <c r="BN928" s="76"/>
      <c r="BO928" s="76"/>
      <c r="BP928" s="76"/>
      <c r="BQ928" s="76"/>
      <c r="BR928" s="76"/>
      <c r="BS928" s="76"/>
      <c r="BT928" s="76"/>
      <c r="BU928" s="76"/>
      <c r="BV928" s="76"/>
      <c r="BW928" s="76"/>
      <c r="BX928" s="76"/>
      <c r="BY928" s="76"/>
      <c r="BZ928" s="76"/>
      <c r="CA928" s="76"/>
      <c r="CB928" s="76"/>
      <c r="CC928" s="76"/>
      <c r="CD928" s="76"/>
      <c r="CE928" s="76"/>
      <c r="CF928" s="76"/>
      <c r="CG928" s="76"/>
      <c r="CH928" s="76"/>
      <c r="CI928" s="76"/>
      <c r="CJ928" s="76"/>
      <c r="CK928" s="76"/>
      <c r="CL928" s="76"/>
      <c r="CM928" s="76"/>
      <c r="CN928" s="76"/>
      <c r="CO928" s="76"/>
      <c r="CP928" s="76"/>
      <c r="CQ928" s="76"/>
      <c r="CR928" s="76"/>
      <c r="CS928" s="76"/>
      <c r="CT928" s="76"/>
      <c r="CU928" s="76"/>
      <c r="CV928" s="76"/>
      <c r="CW928" s="76"/>
      <c r="CX928" s="76"/>
      <c r="CY928" s="76"/>
      <c r="CZ928" s="76"/>
      <c r="DA928" s="76"/>
      <c r="DB928" s="76"/>
      <c r="DC928" s="76"/>
      <c r="DD928" s="76"/>
      <c r="DE928" s="76"/>
      <c r="DF928" s="76"/>
      <c r="DG928" s="76"/>
      <c r="DH928" s="76"/>
      <c r="DI928" s="76"/>
      <c r="DJ928" s="76"/>
      <c r="DK928" s="76"/>
      <c r="DL928" s="76"/>
      <c r="DM928" s="76"/>
      <c r="DN928" s="76"/>
      <c r="DO928" s="76"/>
      <c r="DP928" s="76"/>
      <c r="DQ928" s="76"/>
      <c r="DR928" s="76"/>
      <c r="DS928" s="76"/>
      <c r="DT928" s="76"/>
      <c r="DU928" s="76"/>
      <c r="DV928" s="76"/>
      <c r="DW928" s="76"/>
      <c r="DX928" s="76"/>
      <c r="DY928" s="76"/>
      <c r="DZ928" s="76"/>
      <c r="EA928" s="76"/>
      <c r="EB928" s="76"/>
      <c r="EC928" s="76"/>
      <c r="ED928" s="76"/>
      <c r="EE928" s="76"/>
      <c r="EF928" s="76"/>
      <c r="EG928" s="76"/>
      <c r="EH928" s="76"/>
      <c r="EI928" s="76"/>
      <c r="EJ928" s="76"/>
      <c r="EK928" s="76"/>
      <c r="EL928" s="76"/>
      <c r="EM928" s="76"/>
      <c r="EN928" s="76"/>
      <c r="EO928" s="76"/>
      <c r="EP928" s="76"/>
      <c r="EQ928" s="76"/>
      <c r="ER928" s="76"/>
      <c r="ES928" s="76"/>
      <c r="ET928" s="76"/>
      <c r="EU928" s="76"/>
      <c r="EV928" s="76"/>
      <c r="EW928" s="76"/>
    </row>
    <row r="929" spans="1:153" s="14" customFormat="1" ht="76.5" x14ac:dyDescent="0.2">
      <c r="A929" s="61" t="s">
        <v>1</v>
      </c>
      <c r="B929" s="17"/>
      <c r="C929" s="59">
        <v>908</v>
      </c>
      <c r="D929" s="62" t="s">
        <v>85</v>
      </c>
      <c r="E929" s="62" t="s">
        <v>2182</v>
      </c>
      <c r="F929" s="62" t="s">
        <v>2183</v>
      </c>
      <c r="G929" s="57">
        <v>1816</v>
      </c>
      <c r="H929" s="63">
        <v>525</v>
      </c>
      <c r="I929" s="57" t="s">
        <v>2184</v>
      </c>
      <c r="J929" s="65">
        <v>41293</v>
      </c>
      <c r="K929" s="17"/>
    </row>
    <row r="930" spans="1:153" s="14" customFormat="1" ht="38.25" x14ac:dyDescent="0.2">
      <c r="A930" s="168" t="s">
        <v>1</v>
      </c>
      <c r="C930" s="59">
        <v>909</v>
      </c>
      <c r="D930" s="84" t="s">
        <v>0</v>
      </c>
      <c r="E930" s="85" t="s">
        <v>2185</v>
      </c>
      <c r="F930" s="62" t="s">
        <v>2186</v>
      </c>
      <c r="G930" s="63">
        <v>1865</v>
      </c>
      <c r="H930" s="64">
        <v>0</v>
      </c>
      <c r="I930" s="57" t="s">
        <v>84</v>
      </c>
      <c r="J930" s="65">
        <v>42485</v>
      </c>
    </row>
    <row r="931" spans="1:153" s="76" customFormat="1" ht="25.5" x14ac:dyDescent="0.2">
      <c r="A931" s="60"/>
      <c r="B931" s="126"/>
      <c r="C931" s="59">
        <v>910</v>
      </c>
      <c r="D931" s="132" t="s">
        <v>0</v>
      </c>
      <c r="E931" s="110" t="s">
        <v>2187</v>
      </c>
      <c r="F931" s="110" t="s">
        <v>2188</v>
      </c>
      <c r="G931" s="60" t="s">
        <v>81</v>
      </c>
      <c r="H931" s="112"/>
      <c r="I931" s="60" t="s">
        <v>2189</v>
      </c>
      <c r="J931" s="114">
        <v>43102</v>
      </c>
      <c r="K931" s="126"/>
    </row>
    <row r="932" spans="1:153" s="14" customFormat="1" ht="12.75" x14ac:dyDescent="0.2">
      <c r="A932" s="61"/>
      <c r="B932" s="17"/>
      <c r="C932" s="59">
        <v>911</v>
      </c>
      <c r="D932" s="132" t="s">
        <v>85</v>
      </c>
      <c r="E932" s="62" t="s">
        <v>2190</v>
      </c>
      <c r="F932" s="85" t="s">
        <v>2188</v>
      </c>
      <c r="G932" s="57" t="s">
        <v>81</v>
      </c>
      <c r="H932" s="63">
        <v>0</v>
      </c>
      <c r="I932" s="57" t="s">
        <v>84</v>
      </c>
      <c r="J932" s="65">
        <v>42584</v>
      </c>
      <c r="K932" s="17"/>
    </row>
    <row r="933" spans="1:153" s="14" customFormat="1" ht="25.5" x14ac:dyDescent="0.2">
      <c r="A933" s="60"/>
      <c r="B933" s="126"/>
      <c r="C933" s="59">
        <v>912</v>
      </c>
      <c r="D933" s="132" t="s">
        <v>85</v>
      </c>
      <c r="E933" s="110" t="s">
        <v>2191</v>
      </c>
      <c r="F933" s="110" t="s">
        <v>2192</v>
      </c>
      <c r="G933" s="169">
        <v>1819</v>
      </c>
      <c r="H933" s="169" t="s">
        <v>2193</v>
      </c>
      <c r="I933" s="60" t="s">
        <v>2189</v>
      </c>
      <c r="J933" s="114">
        <v>43102</v>
      </c>
      <c r="K933" s="126"/>
      <c r="L933" s="76"/>
      <c r="M933" s="76"/>
      <c r="N933" s="76"/>
      <c r="O933" s="76"/>
      <c r="P933" s="76"/>
      <c r="Q933" s="76"/>
      <c r="R933" s="76"/>
      <c r="S933" s="76"/>
      <c r="T933" s="76"/>
      <c r="U933" s="76"/>
      <c r="V933" s="76"/>
      <c r="W933" s="76"/>
      <c r="X933" s="76"/>
      <c r="Y933" s="76"/>
      <c r="Z933" s="76"/>
      <c r="AA933" s="76"/>
      <c r="AB933" s="76"/>
      <c r="AC933" s="76"/>
      <c r="AD933" s="76"/>
      <c r="AE933" s="76"/>
      <c r="AF933" s="76"/>
      <c r="AG933" s="76"/>
      <c r="AH933" s="76"/>
      <c r="AI933" s="76"/>
      <c r="AJ933" s="76"/>
      <c r="AK933" s="76"/>
      <c r="AL933" s="76"/>
      <c r="AM933" s="76"/>
      <c r="AN933" s="76"/>
      <c r="AO933" s="76"/>
      <c r="AP933" s="76"/>
      <c r="AQ933" s="76"/>
      <c r="AR933" s="76"/>
      <c r="AS933" s="76"/>
      <c r="AT933" s="76"/>
      <c r="AU933" s="76"/>
      <c r="AV933" s="76"/>
      <c r="AW933" s="76"/>
      <c r="AX933" s="76"/>
      <c r="AY933" s="76"/>
      <c r="AZ933" s="76"/>
      <c r="BA933" s="76"/>
      <c r="BB933" s="76"/>
      <c r="BC933" s="76"/>
      <c r="BD933" s="76"/>
      <c r="BE933" s="76"/>
      <c r="BF933" s="76"/>
      <c r="BG933" s="76"/>
      <c r="BH933" s="76"/>
      <c r="BI933" s="76"/>
      <c r="BJ933" s="76"/>
      <c r="BK933" s="76"/>
      <c r="BL933" s="76"/>
      <c r="BM933" s="76"/>
      <c r="BN933" s="76"/>
      <c r="BO933" s="76"/>
      <c r="BP933" s="76"/>
      <c r="BQ933" s="76"/>
      <c r="BR933" s="76"/>
      <c r="BS933" s="76"/>
      <c r="BT933" s="76"/>
      <c r="BU933" s="76"/>
      <c r="BV933" s="76"/>
      <c r="BW933" s="76"/>
      <c r="BX933" s="76"/>
      <c r="BY933" s="76"/>
      <c r="BZ933" s="76"/>
      <c r="CA933" s="76"/>
      <c r="CB933" s="76"/>
      <c r="CC933" s="76"/>
      <c r="CD933" s="76"/>
      <c r="CE933" s="76"/>
      <c r="CF933" s="76"/>
      <c r="CG933" s="76"/>
      <c r="CH933" s="76"/>
      <c r="CI933" s="76"/>
      <c r="CJ933" s="76"/>
      <c r="CK933" s="76"/>
      <c r="CL933" s="76"/>
      <c r="CM933" s="76"/>
      <c r="CN933" s="76"/>
      <c r="CO933" s="76"/>
      <c r="CP933" s="76"/>
      <c r="CQ933" s="76"/>
      <c r="CR933" s="76"/>
      <c r="CS933" s="76"/>
      <c r="CT933" s="76"/>
      <c r="CU933" s="76"/>
      <c r="CV933" s="76"/>
      <c r="CW933" s="76"/>
      <c r="CX933" s="76"/>
      <c r="CY933" s="76"/>
      <c r="CZ933" s="76"/>
      <c r="DA933" s="76"/>
      <c r="DB933" s="76"/>
      <c r="DC933" s="76"/>
      <c r="DD933" s="76"/>
      <c r="DE933" s="76"/>
      <c r="DF933" s="76"/>
      <c r="DG933" s="76"/>
      <c r="DH933" s="76"/>
      <c r="DI933" s="76"/>
      <c r="DJ933" s="76"/>
      <c r="DK933" s="76"/>
      <c r="DL933" s="76"/>
      <c r="DM933" s="76"/>
      <c r="DN933" s="76"/>
      <c r="DO933" s="76"/>
      <c r="DP933" s="76"/>
      <c r="DQ933" s="76"/>
      <c r="DR933" s="76"/>
      <c r="DS933" s="76"/>
      <c r="DT933" s="76"/>
      <c r="DU933" s="76"/>
      <c r="DV933" s="76"/>
      <c r="DW933" s="76"/>
      <c r="DX933" s="76"/>
      <c r="DY933" s="76"/>
      <c r="DZ933" s="76"/>
      <c r="EA933" s="76"/>
      <c r="EB933" s="76"/>
      <c r="EC933" s="76"/>
      <c r="ED933" s="76"/>
      <c r="EE933" s="76"/>
      <c r="EF933" s="76"/>
      <c r="EG933" s="76"/>
      <c r="EH933" s="76"/>
      <c r="EI933" s="76"/>
      <c r="EJ933" s="76"/>
      <c r="EK933" s="76"/>
      <c r="EL933" s="76"/>
      <c r="EM933" s="76"/>
      <c r="EN933" s="76"/>
      <c r="EO933" s="76"/>
      <c r="EP933" s="76"/>
      <c r="EQ933" s="76"/>
      <c r="ER933" s="76"/>
      <c r="ES933" s="76"/>
      <c r="ET933" s="76"/>
      <c r="EU933" s="76"/>
      <c r="EV933" s="76"/>
      <c r="EW933" s="76"/>
    </row>
    <row r="934" spans="1:153" s="14" customFormat="1" ht="25.5" x14ac:dyDescent="0.2">
      <c r="A934" s="61"/>
      <c r="B934" s="17"/>
      <c r="C934" s="59">
        <v>913</v>
      </c>
      <c r="D934" s="62" t="s">
        <v>85</v>
      </c>
      <c r="E934" s="62" t="s">
        <v>2194</v>
      </c>
      <c r="F934" s="62" t="s">
        <v>2192</v>
      </c>
      <c r="G934" s="115">
        <v>1819</v>
      </c>
      <c r="H934" s="64">
        <v>0</v>
      </c>
      <c r="I934" s="57" t="s">
        <v>2195</v>
      </c>
      <c r="J934" s="65">
        <v>41632</v>
      </c>
      <c r="K934" s="17"/>
    </row>
    <row r="935" spans="1:153" s="76" customFormat="1" ht="12.75" x14ac:dyDescent="0.2">
      <c r="A935" s="61"/>
      <c r="B935" s="17"/>
      <c r="C935" s="59">
        <v>914</v>
      </c>
      <c r="D935" s="84" t="s">
        <v>85</v>
      </c>
      <c r="E935" s="62" t="s">
        <v>2196</v>
      </c>
      <c r="F935" s="62" t="s">
        <v>2197</v>
      </c>
      <c r="G935" s="63">
        <v>1820</v>
      </c>
      <c r="H935" s="64">
        <v>0</v>
      </c>
      <c r="I935" s="57" t="s">
        <v>84</v>
      </c>
      <c r="J935" s="65">
        <v>42430</v>
      </c>
      <c r="K935" s="17"/>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c r="BC935" s="14"/>
      <c r="BD935" s="14"/>
      <c r="BE935" s="14"/>
      <c r="BF935" s="14"/>
      <c r="BG935" s="14"/>
      <c r="BH935" s="14"/>
      <c r="BI935" s="14"/>
      <c r="BJ935" s="14"/>
      <c r="BK935" s="14"/>
      <c r="BL935" s="14"/>
      <c r="BM935" s="14"/>
      <c r="BN935" s="14"/>
      <c r="BO935" s="14"/>
      <c r="BP935" s="14"/>
      <c r="BQ935" s="14"/>
      <c r="BR935" s="14"/>
      <c r="BS935" s="14"/>
      <c r="BT935" s="14"/>
      <c r="BU935" s="14"/>
      <c r="BV935" s="14"/>
      <c r="BW935" s="14"/>
      <c r="BX935" s="14"/>
      <c r="BY935" s="14"/>
      <c r="BZ935" s="14"/>
      <c r="CA935" s="14"/>
      <c r="CB935" s="14"/>
      <c r="CC935" s="14"/>
      <c r="CD935" s="14"/>
      <c r="CE935" s="14"/>
      <c r="CF935" s="14"/>
      <c r="CG935" s="14"/>
      <c r="CH935" s="14"/>
      <c r="CI935" s="14"/>
      <c r="CJ935" s="14"/>
      <c r="CK935" s="14"/>
      <c r="CL935" s="14"/>
      <c r="CM935" s="14"/>
      <c r="CN935" s="14"/>
      <c r="CO935" s="14"/>
      <c r="CP935" s="14"/>
      <c r="CQ935" s="14"/>
      <c r="CR935" s="14"/>
      <c r="CS935" s="14"/>
      <c r="CT935" s="14"/>
      <c r="CU935" s="14"/>
      <c r="CV935" s="14"/>
      <c r="CW935" s="14"/>
      <c r="CX935" s="14"/>
      <c r="CY935" s="14"/>
      <c r="CZ935" s="14"/>
      <c r="DA935" s="14"/>
      <c r="DB935" s="14"/>
      <c r="DC935" s="14"/>
      <c r="DD935" s="14"/>
      <c r="DE935" s="14"/>
      <c r="DF935" s="14"/>
      <c r="DG935" s="14"/>
      <c r="DH935" s="14"/>
      <c r="DI935" s="14"/>
      <c r="DJ935" s="14"/>
      <c r="DK935" s="14"/>
      <c r="DL935" s="14"/>
      <c r="DM935" s="14"/>
      <c r="DN935" s="14"/>
      <c r="DO935" s="14"/>
      <c r="DP935" s="14"/>
      <c r="DQ935" s="14"/>
      <c r="DR935" s="14"/>
      <c r="DS935" s="14"/>
      <c r="DT935" s="14"/>
      <c r="DU935" s="14"/>
      <c r="DV935" s="14"/>
      <c r="DW935" s="14"/>
      <c r="DX935" s="14"/>
      <c r="DY935" s="14"/>
      <c r="DZ935" s="14"/>
      <c r="EA935" s="14"/>
      <c r="EB935" s="14"/>
      <c r="EC935" s="14"/>
      <c r="ED935" s="14"/>
      <c r="EE935" s="14"/>
      <c r="EF935" s="14"/>
      <c r="EG935" s="14"/>
      <c r="EH935" s="14"/>
      <c r="EI935" s="14"/>
      <c r="EJ935" s="14"/>
      <c r="EK935" s="14"/>
      <c r="EL935" s="14"/>
      <c r="EM935" s="14"/>
      <c r="EN935" s="14"/>
      <c r="EO935" s="14"/>
      <c r="EP935" s="14"/>
      <c r="EQ935" s="14"/>
      <c r="ER935" s="14"/>
      <c r="ES935" s="14"/>
      <c r="ET935" s="14"/>
      <c r="EU935" s="14"/>
      <c r="EV935" s="14"/>
      <c r="EW935" s="14"/>
    </row>
    <row r="936" spans="1:153" s="76" customFormat="1" ht="25.5" x14ac:dyDescent="0.2">
      <c r="A936" s="61"/>
      <c r="B936" s="17"/>
      <c r="C936" s="59">
        <v>915</v>
      </c>
      <c r="D936" s="62" t="s">
        <v>85</v>
      </c>
      <c r="E936" s="62" t="s">
        <v>2198</v>
      </c>
      <c r="F936" s="62" t="s">
        <v>2197</v>
      </c>
      <c r="G936" s="63">
        <v>1820</v>
      </c>
      <c r="H936" s="64">
        <v>0</v>
      </c>
      <c r="I936" s="57" t="s">
        <v>2199</v>
      </c>
      <c r="J936" s="65">
        <v>40860</v>
      </c>
      <c r="K936" s="17"/>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c r="BC936" s="14"/>
      <c r="BD936" s="14"/>
      <c r="BE936" s="14"/>
      <c r="BF936" s="14"/>
      <c r="BG936" s="14"/>
      <c r="BH936" s="14"/>
      <c r="BI936" s="14"/>
      <c r="BJ936" s="14"/>
      <c r="BK936" s="14"/>
      <c r="BL936" s="14"/>
      <c r="BM936" s="14"/>
      <c r="BN936" s="14"/>
      <c r="BO936" s="14"/>
      <c r="BP936" s="14"/>
      <c r="BQ936" s="14"/>
      <c r="BR936" s="14"/>
      <c r="BS936" s="14"/>
      <c r="BT936" s="14"/>
      <c r="BU936" s="14"/>
      <c r="BV936" s="14"/>
      <c r="BW936" s="14"/>
      <c r="BX936" s="14"/>
      <c r="BY936" s="14"/>
      <c r="BZ936" s="14"/>
      <c r="CA936" s="14"/>
      <c r="CB936" s="14"/>
      <c r="CC936" s="14"/>
      <c r="CD936" s="14"/>
      <c r="CE936" s="14"/>
      <c r="CF936" s="14"/>
      <c r="CG936" s="14"/>
      <c r="CH936" s="14"/>
      <c r="CI936" s="14"/>
      <c r="CJ936" s="14"/>
      <c r="CK936" s="14"/>
      <c r="CL936" s="14"/>
      <c r="CM936" s="14"/>
      <c r="CN936" s="14"/>
      <c r="CO936" s="14"/>
      <c r="CP936" s="14"/>
      <c r="CQ936" s="14"/>
      <c r="CR936" s="14"/>
      <c r="CS936" s="14"/>
      <c r="CT936" s="14"/>
      <c r="CU936" s="14"/>
      <c r="CV936" s="14"/>
      <c r="CW936" s="14"/>
      <c r="CX936" s="14"/>
      <c r="CY936" s="14"/>
      <c r="CZ936" s="14"/>
      <c r="DA936" s="14"/>
      <c r="DB936" s="14"/>
      <c r="DC936" s="14"/>
      <c r="DD936" s="14"/>
      <c r="DE936" s="14"/>
      <c r="DF936" s="14"/>
      <c r="DG936" s="14"/>
      <c r="DH936" s="14"/>
      <c r="DI936" s="14"/>
      <c r="DJ936" s="14"/>
      <c r="DK936" s="14"/>
      <c r="DL936" s="14"/>
      <c r="DM936" s="14"/>
      <c r="DN936" s="14"/>
      <c r="DO936" s="14"/>
      <c r="DP936" s="14"/>
      <c r="DQ936" s="14"/>
      <c r="DR936" s="14"/>
      <c r="DS936" s="14"/>
      <c r="DT936" s="14"/>
      <c r="DU936" s="14"/>
      <c r="DV936" s="14"/>
      <c r="DW936" s="14"/>
      <c r="DX936" s="14"/>
      <c r="DY936" s="14"/>
      <c r="DZ936" s="14"/>
      <c r="EA936" s="14"/>
      <c r="EB936" s="14"/>
      <c r="EC936" s="14"/>
      <c r="ED936" s="14"/>
      <c r="EE936" s="14"/>
      <c r="EF936" s="14"/>
      <c r="EG936" s="14"/>
      <c r="EH936" s="14"/>
      <c r="EI936" s="14"/>
      <c r="EJ936" s="14"/>
      <c r="EK936" s="14"/>
      <c r="EL936" s="14"/>
      <c r="EM936" s="14"/>
      <c r="EN936" s="14"/>
      <c r="EO936" s="14"/>
      <c r="EP936" s="14"/>
      <c r="EQ936" s="14"/>
      <c r="ER936" s="14"/>
      <c r="ES936" s="14"/>
      <c r="ET936" s="14"/>
      <c r="EU936" s="14"/>
      <c r="EV936" s="14"/>
      <c r="EW936" s="14"/>
    </row>
    <row r="937" spans="1:153" s="14" customFormat="1" ht="38.25" x14ac:dyDescent="0.2">
      <c r="A937" s="61"/>
      <c r="B937" s="17"/>
      <c r="C937" s="59">
        <v>916</v>
      </c>
      <c r="D937" s="62" t="s">
        <v>2200</v>
      </c>
      <c r="E937" s="62" t="s">
        <v>2201</v>
      </c>
      <c r="F937" s="62" t="s">
        <v>2202</v>
      </c>
      <c r="G937" s="63">
        <v>1820</v>
      </c>
      <c r="H937" s="64">
        <v>0</v>
      </c>
      <c r="I937" s="57" t="s">
        <v>1561</v>
      </c>
      <c r="J937" s="65">
        <v>40325</v>
      </c>
      <c r="K937" s="17"/>
    </row>
    <row r="938" spans="1:153" s="14" customFormat="1" ht="25.5" x14ac:dyDescent="0.2">
      <c r="A938" s="61"/>
      <c r="B938" s="17"/>
      <c r="C938" s="59">
        <v>917</v>
      </c>
      <c r="D938" s="62" t="s">
        <v>85</v>
      </c>
      <c r="E938" s="62" t="s">
        <v>2203</v>
      </c>
      <c r="F938" s="62" t="s">
        <v>2204</v>
      </c>
      <c r="G938" s="63">
        <v>1821</v>
      </c>
      <c r="H938" s="64">
        <v>0</v>
      </c>
      <c r="I938" s="57" t="s">
        <v>1561</v>
      </c>
      <c r="J938" s="65">
        <v>40325</v>
      </c>
      <c r="K938" s="17"/>
    </row>
    <row r="939" spans="1:153" s="14" customFormat="1" ht="12.75" x14ac:dyDescent="0.2">
      <c r="A939" s="61"/>
      <c r="B939" s="17"/>
      <c r="C939" s="59">
        <v>918</v>
      </c>
      <c r="D939" s="62" t="s">
        <v>85</v>
      </c>
      <c r="E939" s="62" t="s">
        <v>2205</v>
      </c>
      <c r="F939" s="62" t="s">
        <v>2206</v>
      </c>
      <c r="G939" s="63">
        <v>1824</v>
      </c>
      <c r="H939" s="64">
        <v>0</v>
      </c>
      <c r="I939" s="57" t="s">
        <v>141</v>
      </c>
      <c r="J939" s="65">
        <v>41121</v>
      </c>
      <c r="K939" s="17"/>
    </row>
    <row r="940" spans="1:153" s="14" customFormat="1" ht="12.75" x14ac:dyDescent="0.2">
      <c r="A940" s="61"/>
      <c r="B940" s="17"/>
      <c r="C940" s="59">
        <v>919</v>
      </c>
      <c r="D940" s="62" t="s">
        <v>85</v>
      </c>
      <c r="E940" s="62" t="s">
        <v>2207</v>
      </c>
      <c r="F940" s="62" t="s">
        <v>2208</v>
      </c>
      <c r="G940" s="63">
        <v>1828</v>
      </c>
      <c r="H940" s="64">
        <v>14</v>
      </c>
      <c r="I940" s="57" t="s">
        <v>333</v>
      </c>
      <c r="J940" s="65">
        <v>39282</v>
      </c>
      <c r="K940" s="17"/>
    </row>
    <row r="941" spans="1:153" s="14" customFormat="1" ht="12.75" x14ac:dyDescent="0.2">
      <c r="A941" s="61"/>
      <c r="B941" s="17"/>
      <c r="C941" s="59">
        <v>920</v>
      </c>
      <c r="D941" s="84" t="s">
        <v>85</v>
      </c>
      <c r="E941" s="62" t="s">
        <v>2209</v>
      </c>
      <c r="F941" s="62" t="s">
        <v>2210</v>
      </c>
      <c r="G941" s="63">
        <v>1829</v>
      </c>
      <c r="H941" s="64">
        <v>0</v>
      </c>
      <c r="I941" s="57" t="s">
        <v>84</v>
      </c>
      <c r="J941" s="65">
        <v>42430</v>
      </c>
      <c r="K941" s="17"/>
    </row>
    <row r="942" spans="1:153" s="14" customFormat="1" ht="25.5" x14ac:dyDescent="0.2">
      <c r="A942" s="61"/>
      <c r="B942" s="17"/>
      <c r="C942" s="59">
        <v>921</v>
      </c>
      <c r="D942" s="62" t="s">
        <v>85</v>
      </c>
      <c r="E942" s="62" t="s">
        <v>2211</v>
      </c>
      <c r="F942" s="62" t="s">
        <v>2212</v>
      </c>
      <c r="G942" s="115" t="s">
        <v>2213</v>
      </c>
      <c r="H942" s="64">
        <v>29</v>
      </c>
      <c r="I942" s="57" t="s">
        <v>2214</v>
      </c>
      <c r="J942" s="65">
        <v>41610</v>
      </c>
      <c r="K942" s="17"/>
    </row>
    <row r="943" spans="1:153" s="76" customFormat="1" ht="25.5" x14ac:dyDescent="0.2">
      <c r="A943" s="61"/>
      <c r="B943" s="17"/>
      <c r="C943" s="59">
        <v>922</v>
      </c>
      <c r="D943" s="62" t="s">
        <v>85</v>
      </c>
      <c r="E943" s="62" t="s">
        <v>2215</v>
      </c>
      <c r="F943" s="62" t="s">
        <v>2216</v>
      </c>
      <c r="G943" s="115" t="s">
        <v>2217</v>
      </c>
      <c r="H943" s="64">
        <v>111</v>
      </c>
      <c r="I943" s="57" t="s">
        <v>2096</v>
      </c>
      <c r="J943" s="65">
        <v>42303</v>
      </c>
      <c r="K943" s="17"/>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c r="BB943" s="14"/>
      <c r="BC943" s="14"/>
      <c r="BD943" s="14"/>
      <c r="BE943" s="14"/>
      <c r="BF943" s="14"/>
      <c r="BG943" s="14"/>
      <c r="BH943" s="14"/>
      <c r="BI943" s="14"/>
      <c r="BJ943" s="14"/>
      <c r="BK943" s="14"/>
      <c r="BL943" s="14"/>
      <c r="BM943" s="14"/>
      <c r="BN943" s="14"/>
      <c r="BO943" s="14"/>
      <c r="BP943" s="14"/>
      <c r="BQ943" s="14"/>
      <c r="BR943" s="14"/>
      <c r="BS943" s="14"/>
      <c r="BT943" s="14"/>
      <c r="BU943" s="14"/>
      <c r="BV943" s="14"/>
      <c r="BW943" s="14"/>
      <c r="BX943" s="14"/>
      <c r="BY943" s="14"/>
      <c r="BZ943" s="14"/>
      <c r="CA943" s="14"/>
      <c r="CB943" s="14"/>
      <c r="CC943" s="14"/>
      <c r="CD943" s="14"/>
      <c r="CE943" s="14"/>
      <c r="CF943" s="14"/>
      <c r="CG943" s="14"/>
      <c r="CH943" s="14"/>
      <c r="CI943" s="14"/>
      <c r="CJ943" s="14"/>
      <c r="CK943" s="14"/>
      <c r="CL943" s="14"/>
      <c r="CM943" s="14"/>
      <c r="CN943" s="14"/>
      <c r="CO943" s="14"/>
      <c r="CP943" s="14"/>
      <c r="CQ943" s="14"/>
      <c r="CR943" s="14"/>
      <c r="CS943" s="14"/>
      <c r="CT943" s="14"/>
      <c r="CU943" s="14"/>
      <c r="CV943" s="14"/>
      <c r="CW943" s="14"/>
      <c r="CX943" s="14"/>
      <c r="CY943" s="14"/>
      <c r="CZ943" s="14"/>
      <c r="DA943" s="14"/>
      <c r="DB943" s="14"/>
      <c r="DC943" s="14"/>
      <c r="DD943" s="14"/>
      <c r="DE943" s="14"/>
      <c r="DF943" s="14"/>
      <c r="DG943" s="14"/>
      <c r="DH943" s="14"/>
      <c r="DI943" s="14"/>
      <c r="DJ943" s="14"/>
      <c r="DK943" s="14"/>
      <c r="DL943" s="14"/>
      <c r="DM943" s="14"/>
      <c r="DN943" s="14"/>
      <c r="DO943" s="14"/>
      <c r="DP943" s="14"/>
      <c r="DQ943" s="14"/>
      <c r="DR943" s="14"/>
      <c r="DS943" s="14"/>
      <c r="DT943" s="14"/>
      <c r="DU943" s="14"/>
      <c r="DV943" s="14"/>
      <c r="DW943" s="14"/>
      <c r="DX943" s="14"/>
      <c r="DY943" s="14"/>
      <c r="DZ943" s="14"/>
      <c r="EA943" s="14"/>
      <c r="EB943" s="14"/>
      <c r="EC943" s="14"/>
      <c r="ED943" s="14"/>
      <c r="EE943" s="14"/>
      <c r="EF943" s="14"/>
      <c r="EG943" s="14"/>
      <c r="EH943" s="14"/>
      <c r="EI943" s="14"/>
      <c r="EJ943" s="14"/>
      <c r="EK943" s="14"/>
      <c r="EL943" s="14"/>
      <c r="EM943" s="14"/>
      <c r="EN943" s="14"/>
      <c r="EO943" s="14"/>
      <c r="EP943" s="14"/>
      <c r="EQ943" s="14"/>
      <c r="ER943" s="14"/>
      <c r="ES943" s="14"/>
      <c r="ET943" s="14"/>
      <c r="EU943" s="14"/>
      <c r="EV943" s="14"/>
      <c r="EW943" s="14"/>
    </row>
    <row r="944" spans="1:153" s="14" customFormat="1" ht="25.5" x14ac:dyDescent="0.2">
      <c r="A944" s="61"/>
      <c r="B944" s="120"/>
      <c r="C944" s="59">
        <v>923</v>
      </c>
      <c r="D944" s="84" t="s">
        <v>85</v>
      </c>
      <c r="E944" s="62" t="s">
        <v>2218</v>
      </c>
      <c r="F944" s="62" t="s">
        <v>2219</v>
      </c>
      <c r="G944" s="63">
        <v>1836</v>
      </c>
      <c r="H944" s="64" t="s">
        <v>89</v>
      </c>
      <c r="I944" s="102" t="s">
        <v>89</v>
      </c>
      <c r="J944" s="103" t="s">
        <v>89</v>
      </c>
      <c r="K944" s="17"/>
      <c r="L944" s="76"/>
      <c r="M944" s="76"/>
      <c r="N944" s="76"/>
      <c r="O944" s="76"/>
      <c r="P944" s="76"/>
      <c r="Q944" s="76"/>
      <c r="R944" s="76"/>
      <c r="S944" s="76"/>
      <c r="T944" s="76"/>
      <c r="U944" s="76"/>
      <c r="V944" s="76"/>
      <c r="W944" s="76"/>
      <c r="X944" s="76"/>
      <c r="Y944" s="76"/>
      <c r="Z944" s="76"/>
      <c r="AA944" s="76"/>
      <c r="AB944" s="76"/>
      <c r="AC944" s="76"/>
      <c r="AD944" s="76"/>
      <c r="AE944" s="76"/>
      <c r="AF944" s="76"/>
      <c r="AG944" s="76"/>
      <c r="AH944" s="76"/>
      <c r="AI944" s="76"/>
      <c r="AJ944" s="76"/>
      <c r="AK944" s="76"/>
      <c r="AL944" s="76"/>
      <c r="AM944" s="76"/>
      <c r="AN944" s="76"/>
      <c r="AO944" s="76"/>
      <c r="AP944" s="76"/>
      <c r="AQ944" s="76"/>
      <c r="AR944" s="76"/>
      <c r="AS944" s="76"/>
      <c r="AT944" s="76"/>
      <c r="AU944" s="76"/>
      <c r="AV944" s="76"/>
      <c r="AW944" s="76"/>
      <c r="AX944" s="76"/>
      <c r="AY944" s="76"/>
      <c r="AZ944" s="76"/>
      <c r="BA944" s="76"/>
      <c r="BB944" s="76"/>
      <c r="BC944" s="76"/>
      <c r="BD944" s="76"/>
      <c r="BE944" s="76"/>
      <c r="BF944" s="76"/>
      <c r="BG944" s="76"/>
      <c r="BH944" s="76"/>
      <c r="BI944" s="76"/>
      <c r="BJ944" s="76"/>
      <c r="BK944" s="76"/>
      <c r="BL944" s="76"/>
      <c r="BM944" s="76"/>
      <c r="BN944" s="76"/>
      <c r="BO944" s="76"/>
      <c r="BP944" s="76"/>
      <c r="BQ944" s="76"/>
      <c r="BR944" s="76"/>
      <c r="BS944" s="76"/>
      <c r="BT944" s="76"/>
      <c r="BU944" s="76"/>
      <c r="BV944" s="76"/>
      <c r="BW944" s="76"/>
      <c r="BX944" s="76"/>
      <c r="BY944" s="76"/>
      <c r="BZ944" s="76"/>
      <c r="CA944" s="76"/>
      <c r="CB944" s="76"/>
      <c r="CC944" s="76"/>
      <c r="CD944" s="76"/>
      <c r="CE944" s="76"/>
      <c r="CF944" s="76"/>
      <c r="CG944" s="76"/>
      <c r="CH944" s="76"/>
      <c r="CI944" s="76"/>
      <c r="CJ944" s="76"/>
      <c r="CK944" s="76"/>
      <c r="CL944" s="76"/>
      <c r="CM944" s="76"/>
      <c r="CN944" s="76"/>
      <c r="CO944" s="76"/>
      <c r="CP944" s="76"/>
      <c r="CQ944" s="76"/>
      <c r="CR944" s="76"/>
      <c r="CS944" s="76"/>
      <c r="CT944" s="76"/>
      <c r="CU944" s="76"/>
      <c r="CV944" s="76"/>
      <c r="CW944" s="76"/>
      <c r="CX944" s="76"/>
      <c r="CY944" s="76"/>
      <c r="CZ944" s="76"/>
      <c r="DA944" s="76"/>
      <c r="DB944" s="76"/>
      <c r="DC944" s="76"/>
      <c r="DD944" s="76"/>
      <c r="DE944" s="76"/>
      <c r="DF944" s="76"/>
      <c r="DG944" s="76"/>
      <c r="DH944" s="76"/>
      <c r="DI944" s="76"/>
      <c r="DJ944" s="76"/>
      <c r="DK944" s="76"/>
      <c r="DL944" s="76"/>
      <c r="DM944" s="76"/>
      <c r="DN944" s="76"/>
      <c r="DO944" s="76"/>
      <c r="DP944" s="76"/>
      <c r="DQ944" s="76"/>
      <c r="DR944" s="76"/>
      <c r="DS944" s="76"/>
      <c r="DT944" s="76"/>
      <c r="DU944" s="76"/>
      <c r="DV944" s="76"/>
      <c r="DW944" s="76"/>
      <c r="DX944" s="76"/>
      <c r="DY944" s="76"/>
      <c r="DZ944" s="76"/>
      <c r="EA944" s="76"/>
      <c r="EB944" s="76"/>
      <c r="EC944" s="76"/>
      <c r="ED944" s="76"/>
      <c r="EE944" s="76"/>
      <c r="EF944" s="76"/>
      <c r="EG944" s="76"/>
      <c r="EH944" s="76"/>
      <c r="EI944" s="76"/>
      <c r="EJ944" s="76"/>
      <c r="EK944" s="76"/>
      <c r="EL944" s="76"/>
      <c r="EM944" s="76"/>
      <c r="EN944" s="76"/>
      <c r="EO944" s="76"/>
      <c r="EP944" s="76"/>
      <c r="EQ944" s="76"/>
      <c r="ER944" s="76"/>
      <c r="ES944" s="76"/>
      <c r="ET944" s="76"/>
      <c r="EU944" s="76"/>
      <c r="EV944" s="76"/>
      <c r="EW944" s="76"/>
    </row>
    <row r="945" spans="1:153" s="14" customFormat="1" ht="25.5" x14ac:dyDescent="0.2">
      <c r="A945" s="61"/>
      <c r="B945" s="17"/>
      <c r="C945" s="59">
        <v>924</v>
      </c>
      <c r="D945" s="62" t="s">
        <v>426</v>
      </c>
      <c r="E945" s="62" t="s">
        <v>2221</v>
      </c>
      <c r="F945" s="62" t="s">
        <v>2219</v>
      </c>
      <c r="G945" s="63">
        <v>1836</v>
      </c>
      <c r="H945" s="64">
        <v>200</v>
      </c>
      <c r="I945" s="102" t="s">
        <v>2222</v>
      </c>
      <c r="J945" s="103">
        <v>38777</v>
      </c>
      <c r="K945" s="17"/>
      <c r="L945" s="76"/>
      <c r="M945" s="76"/>
      <c r="N945" s="76"/>
      <c r="O945" s="76"/>
      <c r="P945" s="76"/>
      <c r="Q945" s="76"/>
      <c r="R945" s="76"/>
      <c r="S945" s="76"/>
      <c r="T945" s="76"/>
      <c r="U945" s="76"/>
      <c r="V945" s="76"/>
      <c r="W945" s="76"/>
      <c r="X945" s="76"/>
      <c r="Y945" s="76"/>
      <c r="Z945" s="76"/>
      <c r="AA945" s="76"/>
      <c r="AB945" s="76"/>
      <c r="AC945" s="76"/>
      <c r="AD945" s="76"/>
      <c r="AE945" s="76"/>
      <c r="AF945" s="76"/>
      <c r="AG945" s="76"/>
      <c r="AH945" s="76"/>
      <c r="AI945" s="76"/>
      <c r="AJ945" s="76"/>
      <c r="AK945" s="76"/>
      <c r="AL945" s="76"/>
      <c r="AM945" s="76"/>
      <c r="AN945" s="76"/>
      <c r="AO945" s="76"/>
      <c r="AP945" s="76"/>
      <c r="AQ945" s="76"/>
      <c r="AR945" s="76"/>
      <c r="AS945" s="76"/>
      <c r="AT945" s="76"/>
      <c r="AU945" s="76"/>
      <c r="AV945" s="76"/>
      <c r="AW945" s="76"/>
      <c r="AX945" s="76"/>
      <c r="AY945" s="76"/>
      <c r="AZ945" s="76"/>
      <c r="BA945" s="76"/>
      <c r="BB945" s="76"/>
      <c r="BC945" s="76"/>
      <c r="BD945" s="76"/>
      <c r="BE945" s="76"/>
      <c r="BF945" s="76"/>
      <c r="BG945" s="76"/>
      <c r="BH945" s="76"/>
      <c r="BI945" s="76"/>
      <c r="BJ945" s="76"/>
      <c r="BK945" s="76"/>
      <c r="BL945" s="76"/>
      <c r="BM945" s="76"/>
      <c r="BN945" s="76"/>
      <c r="BO945" s="76"/>
      <c r="BP945" s="76"/>
      <c r="BQ945" s="76"/>
      <c r="BR945" s="76"/>
      <c r="BS945" s="76"/>
      <c r="BT945" s="76"/>
      <c r="BU945" s="76"/>
      <c r="BV945" s="76"/>
      <c r="BW945" s="76"/>
      <c r="BX945" s="76"/>
      <c r="BY945" s="76"/>
      <c r="BZ945" s="76"/>
      <c r="CA945" s="76"/>
      <c r="CB945" s="76"/>
      <c r="CC945" s="76"/>
      <c r="CD945" s="76"/>
      <c r="CE945" s="76"/>
      <c r="CF945" s="76"/>
      <c r="CG945" s="76"/>
      <c r="CH945" s="76"/>
      <c r="CI945" s="76"/>
      <c r="CJ945" s="76"/>
      <c r="CK945" s="76"/>
      <c r="CL945" s="76"/>
      <c r="CM945" s="76"/>
      <c r="CN945" s="76"/>
      <c r="CO945" s="76"/>
      <c r="CP945" s="76"/>
      <c r="CQ945" s="76"/>
      <c r="CR945" s="76"/>
      <c r="CS945" s="76"/>
      <c r="CT945" s="76"/>
      <c r="CU945" s="76"/>
      <c r="CV945" s="76"/>
      <c r="CW945" s="76"/>
      <c r="CX945" s="76"/>
      <c r="CY945" s="76"/>
      <c r="CZ945" s="76"/>
      <c r="DA945" s="76"/>
      <c r="DB945" s="76"/>
      <c r="DC945" s="76"/>
      <c r="DD945" s="76"/>
      <c r="DE945" s="76"/>
      <c r="DF945" s="76"/>
      <c r="DG945" s="76"/>
      <c r="DH945" s="76"/>
      <c r="DI945" s="76"/>
      <c r="DJ945" s="76"/>
      <c r="DK945" s="76"/>
      <c r="DL945" s="76"/>
      <c r="DM945" s="76"/>
      <c r="DN945" s="76"/>
      <c r="DO945" s="76"/>
      <c r="DP945" s="76"/>
      <c r="DQ945" s="76"/>
      <c r="DR945" s="76"/>
      <c r="DS945" s="76"/>
      <c r="DT945" s="76"/>
      <c r="DU945" s="76"/>
      <c r="DV945" s="76"/>
      <c r="DW945" s="76"/>
      <c r="DX945" s="76"/>
      <c r="DY945" s="76"/>
      <c r="DZ945" s="76"/>
      <c r="EA945" s="76"/>
      <c r="EB945" s="76"/>
      <c r="EC945" s="76"/>
      <c r="ED945" s="76"/>
      <c r="EE945" s="76"/>
      <c r="EF945" s="76"/>
      <c r="EG945" s="76"/>
      <c r="EH945" s="76"/>
      <c r="EI945" s="76"/>
      <c r="EJ945" s="76"/>
      <c r="EK945" s="76"/>
      <c r="EL945" s="76"/>
      <c r="EM945" s="76"/>
      <c r="EN945" s="76"/>
      <c r="EO945" s="76"/>
      <c r="EP945" s="76"/>
      <c r="EQ945" s="76"/>
      <c r="ER945" s="76"/>
      <c r="ES945" s="76"/>
      <c r="ET945" s="76"/>
      <c r="EU945" s="76"/>
      <c r="EV945" s="76"/>
      <c r="EW945" s="76"/>
    </row>
    <row r="946" spans="1:153" s="14" customFormat="1" ht="25.5" x14ac:dyDescent="0.2">
      <c r="A946" s="57" t="s">
        <v>52</v>
      </c>
      <c r="B946" s="170"/>
      <c r="C946" s="59">
        <v>925</v>
      </c>
      <c r="D946" s="62" t="s">
        <v>2078</v>
      </c>
      <c r="E946" s="62" t="s">
        <v>2223</v>
      </c>
      <c r="F946" s="62" t="s">
        <v>2224</v>
      </c>
      <c r="G946" s="63">
        <v>1837</v>
      </c>
      <c r="H946" s="64">
        <v>141</v>
      </c>
      <c r="I946" s="57" t="s">
        <v>2225</v>
      </c>
      <c r="J946" s="65">
        <v>40989</v>
      </c>
      <c r="K946" s="17"/>
    </row>
    <row r="947" spans="1:153" s="14" customFormat="1" ht="25.5" x14ac:dyDescent="0.2">
      <c r="A947" s="61" t="s">
        <v>1</v>
      </c>
      <c r="B947" s="170"/>
      <c r="C947" s="59">
        <v>926</v>
      </c>
      <c r="D947" s="62" t="s">
        <v>2078</v>
      </c>
      <c r="E947" s="62" t="s">
        <v>2226</v>
      </c>
      <c r="F947" s="62" t="s">
        <v>2227</v>
      </c>
      <c r="G947" s="63">
        <v>1837</v>
      </c>
      <c r="H947" s="64">
        <f>90-(90*0.8)</f>
        <v>18</v>
      </c>
      <c r="I947" s="57" t="s">
        <v>133</v>
      </c>
      <c r="J947" s="65">
        <v>41913</v>
      </c>
      <c r="K947" s="17"/>
    </row>
    <row r="948" spans="1:153" s="76" customFormat="1" ht="38.25" x14ac:dyDescent="0.2">
      <c r="A948" s="61" t="s">
        <v>1</v>
      </c>
      <c r="B948" s="170"/>
      <c r="C948" s="59">
        <v>927</v>
      </c>
      <c r="D948" s="62" t="s">
        <v>2078</v>
      </c>
      <c r="E948" s="62" t="s">
        <v>2228</v>
      </c>
      <c r="F948" s="62" t="s">
        <v>2229</v>
      </c>
      <c r="G948" s="63">
        <v>1848</v>
      </c>
      <c r="H948" s="64">
        <v>0</v>
      </c>
      <c r="I948" s="57" t="s">
        <v>1561</v>
      </c>
      <c r="J948" s="65">
        <v>40325</v>
      </c>
      <c r="K948" s="17"/>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c r="BI948" s="14"/>
      <c r="BJ948" s="14"/>
      <c r="BK948" s="14"/>
      <c r="BL948" s="14"/>
      <c r="BM948" s="14"/>
      <c r="BN948" s="14"/>
      <c r="BO948" s="14"/>
      <c r="BP948" s="14"/>
      <c r="BQ948" s="14"/>
      <c r="BR948" s="14"/>
      <c r="BS948" s="14"/>
      <c r="BT948" s="14"/>
      <c r="BU948" s="14"/>
      <c r="BV948" s="14"/>
      <c r="BW948" s="14"/>
      <c r="BX948" s="14"/>
      <c r="BY948" s="14"/>
      <c r="BZ948" s="14"/>
      <c r="CA948" s="14"/>
      <c r="CB948" s="14"/>
      <c r="CC948" s="14"/>
      <c r="CD948" s="14"/>
      <c r="CE948" s="14"/>
      <c r="CF948" s="14"/>
      <c r="CG948" s="14"/>
      <c r="CH948" s="14"/>
      <c r="CI948" s="14"/>
      <c r="CJ948" s="14"/>
      <c r="CK948" s="14"/>
      <c r="CL948" s="14"/>
      <c r="CM948" s="14"/>
      <c r="CN948" s="14"/>
      <c r="CO948" s="14"/>
      <c r="CP948" s="14"/>
      <c r="CQ948" s="14"/>
      <c r="CR948" s="14"/>
      <c r="CS948" s="14"/>
      <c r="CT948" s="14"/>
      <c r="CU948" s="14"/>
      <c r="CV948" s="14"/>
      <c r="CW948" s="14"/>
      <c r="CX948" s="14"/>
      <c r="CY948" s="14"/>
      <c r="CZ948" s="14"/>
      <c r="DA948" s="14"/>
      <c r="DB948" s="14"/>
      <c r="DC948" s="14"/>
      <c r="DD948" s="14"/>
      <c r="DE948" s="14"/>
      <c r="DF948" s="14"/>
      <c r="DG948" s="14"/>
      <c r="DH948" s="14"/>
      <c r="DI948" s="14"/>
      <c r="DJ948" s="14"/>
      <c r="DK948" s="14"/>
      <c r="DL948" s="14"/>
      <c r="DM948" s="14"/>
      <c r="DN948" s="14"/>
      <c r="DO948" s="14"/>
      <c r="DP948" s="14"/>
      <c r="DQ948" s="14"/>
      <c r="DR948" s="14"/>
      <c r="DS948" s="14"/>
      <c r="DT948" s="14"/>
      <c r="DU948" s="14"/>
      <c r="DV948" s="14"/>
      <c r="DW948" s="14"/>
      <c r="DX948" s="14"/>
      <c r="DY948" s="14"/>
      <c r="DZ948" s="14"/>
      <c r="EA948" s="14"/>
      <c r="EB948" s="14"/>
      <c r="EC948" s="14"/>
      <c r="ED948" s="14"/>
      <c r="EE948" s="14"/>
      <c r="EF948" s="14"/>
      <c r="EG948" s="14"/>
      <c r="EH948" s="14"/>
      <c r="EI948" s="14"/>
      <c r="EJ948" s="14"/>
      <c r="EK948" s="14"/>
      <c r="EL948" s="14"/>
      <c r="EM948" s="14"/>
      <c r="EN948" s="14"/>
      <c r="EO948" s="14"/>
      <c r="EP948" s="14"/>
      <c r="EQ948" s="14"/>
      <c r="ER948" s="14"/>
      <c r="ES948" s="14"/>
      <c r="ET948" s="14"/>
      <c r="EU948" s="14"/>
      <c r="EV948" s="14"/>
      <c r="EW948" s="14"/>
    </row>
    <row r="949" spans="1:153" s="14" customFormat="1" ht="25.5" x14ac:dyDescent="0.2">
      <c r="A949" s="61" t="s">
        <v>1</v>
      </c>
      <c r="B949" s="170"/>
      <c r="C949" s="59">
        <v>928</v>
      </c>
      <c r="D949" s="62" t="s">
        <v>85</v>
      </c>
      <c r="E949" s="62" t="s">
        <v>2230</v>
      </c>
      <c r="F949" s="62" t="s">
        <v>2231</v>
      </c>
      <c r="G949" s="63">
        <v>1851</v>
      </c>
      <c r="H949" s="64">
        <f>50/2</f>
        <v>25</v>
      </c>
      <c r="I949" s="57" t="s">
        <v>235</v>
      </c>
      <c r="J949" s="65">
        <v>39504</v>
      </c>
      <c r="K949" s="17"/>
    </row>
    <row r="950" spans="1:153" s="14" customFormat="1" ht="51" x14ac:dyDescent="0.2">
      <c r="A950" s="61"/>
      <c r="B950" s="17"/>
      <c r="C950" s="59">
        <v>929</v>
      </c>
      <c r="D950" s="62" t="s">
        <v>85</v>
      </c>
      <c r="E950" s="62" t="s">
        <v>2232</v>
      </c>
      <c r="F950" s="62" t="s">
        <v>2233</v>
      </c>
      <c r="G950" s="63">
        <v>1853</v>
      </c>
      <c r="H950" s="64">
        <v>0</v>
      </c>
      <c r="I950" s="57" t="s">
        <v>1561</v>
      </c>
      <c r="J950" s="65">
        <v>40325</v>
      </c>
      <c r="K950" s="17"/>
    </row>
    <row r="951" spans="1:153" s="14" customFormat="1" ht="51" x14ac:dyDescent="0.2">
      <c r="A951" s="61"/>
      <c r="B951" s="17"/>
      <c r="C951" s="59">
        <v>930</v>
      </c>
      <c r="D951" s="62" t="s">
        <v>85</v>
      </c>
      <c r="E951" s="62" t="s">
        <v>2234</v>
      </c>
      <c r="F951" s="62" t="s">
        <v>2235</v>
      </c>
      <c r="G951" s="63">
        <v>1858</v>
      </c>
      <c r="H951" s="64">
        <f>50/2</f>
        <v>25</v>
      </c>
      <c r="I951" s="57" t="s">
        <v>235</v>
      </c>
      <c r="J951" s="65">
        <v>39504</v>
      </c>
      <c r="K951" s="17"/>
    </row>
    <row r="952" spans="1:153" s="14" customFormat="1" ht="38.25" x14ac:dyDescent="0.2">
      <c r="A952" s="61"/>
      <c r="B952" s="17"/>
      <c r="C952" s="59">
        <v>931</v>
      </c>
      <c r="D952" s="62" t="s">
        <v>426</v>
      </c>
      <c r="E952" s="62" t="s">
        <v>2236</v>
      </c>
      <c r="F952" s="62" t="s">
        <v>2237</v>
      </c>
      <c r="G952" s="63">
        <v>1858</v>
      </c>
      <c r="H952" s="64">
        <v>15</v>
      </c>
      <c r="I952" s="57" t="s">
        <v>69</v>
      </c>
      <c r="J952" s="87">
        <v>36526</v>
      </c>
      <c r="K952" s="17"/>
    </row>
    <row r="953" spans="1:153" s="76" customFormat="1" ht="25.5" x14ac:dyDescent="0.2">
      <c r="A953" s="61"/>
      <c r="B953" s="17"/>
      <c r="C953" s="59">
        <v>932</v>
      </c>
      <c r="D953" s="62" t="s">
        <v>85</v>
      </c>
      <c r="E953" s="62"/>
      <c r="F953" s="62" t="s">
        <v>2238</v>
      </c>
      <c r="G953" s="63" t="s">
        <v>2239</v>
      </c>
      <c r="H953" s="64">
        <v>0</v>
      </c>
      <c r="I953" s="57" t="s">
        <v>2240</v>
      </c>
      <c r="J953" s="65">
        <v>40932</v>
      </c>
      <c r="K953" s="17"/>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c r="BI953" s="14"/>
      <c r="BJ953" s="14"/>
      <c r="BK953" s="14"/>
      <c r="BL953" s="14"/>
      <c r="BM953" s="14"/>
      <c r="BN953" s="14"/>
      <c r="BO953" s="14"/>
      <c r="BP953" s="14"/>
      <c r="BQ953" s="14"/>
      <c r="BR953" s="14"/>
      <c r="BS953" s="14"/>
      <c r="BT953" s="14"/>
      <c r="BU953" s="14"/>
      <c r="BV953" s="14"/>
      <c r="BW953" s="14"/>
      <c r="BX953" s="14"/>
      <c r="BY953" s="14"/>
      <c r="BZ953" s="14"/>
      <c r="CA953" s="14"/>
      <c r="CB953" s="14"/>
      <c r="CC953" s="14"/>
      <c r="CD953" s="14"/>
      <c r="CE953" s="14"/>
      <c r="CF953" s="14"/>
      <c r="CG953" s="14"/>
      <c r="CH953" s="14"/>
      <c r="CI953" s="14"/>
      <c r="CJ953" s="14"/>
      <c r="CK953" s="14"/>
      <c r="CL953" s="14"/>
      <c r="CM953" s="14"/>
      <c r="CN953" s="14"/>
      <c r="CO953" s="14"/>
      <c r="CP953" s="14"/>
      <c r="CQ953" s="14"/>
      <c r="CR953" s="14"/>
      <c r="CS953" s="14"/>
      <c r="CT953" s="14"/>
      <c r="CU953" s="14"/>
      <c r="CV953" s="14"/>
      <c r="CW953" s="14"/>
      <c r="CX953" s="14"/>
      <c r="CY953" s="14"/>
      <c r="CZ953" s="14"/>
      <c r="DA953" s="14"/>
      <c r="DB953" s="14"/>
      <c r="DC953" s="14"/>
      <c r="DD953" s="14"/>
      <c r="DE953" s="14"/>
      <c r="DF953" s="14"/>
      <c r="DG953" s="14"/>
      <c r="DH953" s="14"/>
      <c r="DI953" s="14"/>
      <c r="DJ953" s="14"/>
      <c r="DK953" s="14"/>
      <c r="DL953" s="14"/>
      <c r="DM953" s="14"/>
      <c r="DN953" s="14"/>
      <c r="DO953" s="14"/>
      <c r="DP953" s="14"/>
      <c r="DQ953" s="14"/>
      <c r="DR953" s="14"/>
      <c r="DS953" s="14"/>
      <c r="DT953" s="14"/>
      <c r="DU953" s="14"/>
      <c r="DV953" s="14"/>
      <c r="DW953" s="14"/>
      <c r="DX953" s="14"/>
      <c r="DY953" s="14"/>
      <c r="DZ953" s="14"/>
      <c r="EA953" s="14"/>
      <c r="EB953" s="14"/>
      <c r="EC953" s="14"/>
      <c r="ED953" s="14"/>
      <c r="EE953" s="14"/>
      <c r="EF953" s="14"/>
      <c r="EG953" s="14"/>
      <c r="EH953" s="14"/>
      <c r="EI953" s="14"/>
      <c r="EJ953" s="14"/>
      <c r="EK953" s="14"/>
      <c r="EL953" s="14"/>
      <c r="EM953" s="14"/>
      <c r="EN953" s="14"/>
      <c r="EO953" s="14"/>
      <c r="EP953" s="14"/>
      <c r="EQ953" s="14"/>
      <c r="ER953" s="14"/>
      <c r="ES953" s="14"/>
      <c r="ET953" s="14"/>
      <c r="EU953" s="14"/>
      <c r="EV953" s="14"/>
      <c r="EW953" s="14"/>
    </row>
    <row r="954" spans="1:153" s="14" customFormat="1" ht="25.5" x14ac:dyDescent="0.2">
      <c r="A954" s="61"/>
      <c r="B954" s="17"/>
      <c r="C954" s="59">
        <v>933</v>
      </c>
      <c r="D954" s="62" t="s">
        <v>85</v>
      </c>
      <c r="E954" s="62" t="s">
        <v>2241</v>
      </c>
      <c r="F954" s="62" t="s">
        <v>2242</v>
      </c>
      <c r="G954" s="63">
        <v>1869</v>
      </c>
      <c r="H954" s="64">
        <v>30</v>
      </c>
      <c r="I954" s="57" t="s">
        <v>2243</v>
      </c>
      <c r="J954" s="65">
        <v>41194</v>
      </c>
      <c r="K954" s="17"/>
    </row>
    <row r="955" spans="1:153" s="14" customFormat="1" ht="12.75" x14ac:dyDescent="0.2">
      <c r="A955" s="61"/>
      <c r="B955" s="17"/>
      <c r="C955" s="59">
        <v>934</v>
      </c>
      <c r="D955" s="62" t="s">
        <v>85</v>
      </c>
      <c r="E955" s="62" t="s">
        <v>2241</v>
      </c>
      <c r="F955" s="62" t="s">
        <v>2244</v>
      </c>
      <c r="G955" s="63">
        <v>1871</v>
      </c>
      <c r="H955" s="64">
        <f>900-(900*0.8)</f>
        <v>180</v>
      </c>
      <c r="I955" s="57" t="s">
        <v>133</v>
      </c>
      <c r="J955" s="65">
        <v>41913</v>
      </c>
      <c r="K955" s="17"/>
    </row>
    <row r="956" spans="1:153" s="14" customFormat="1" ht="51" x14ac:dyDescent="0.2">
      <c r="A956" s="109"/>
      <c r="B956" s="126"/>
      <c r="C956" s="59">
        <v>935</v>
      </c>
      <c r="D956" s="132" t="s">
        <v>426</v>
      </c>
      <c r="E956" s="110" t="s">
        <v>2245</v>
      </c>
      <c r="F956" s="110" t="s">
        <v>2246</v>
      </c>
      <c r="G956" s="112">
        <v>1873</v>
      </c>
      <c r="H956" s="113">
        <v>0</v>
      </c>
      <c r="I956" s="60" t="s">
        <v>2247</v>
      </c>
      <c r="J956" s="140">
        <v>42932</v>
      </c>
      <c r="K956" s="126"/>
      <c r="L956" s="76"/>
      <c r="M956" s="76"/>
      <c r="N956" s="76"/>
      <c r="O956" s="76"/>
      <c r="P956" s="76"/>
      <c r="Q956" s="76"/>
      <c r="R956" s="76"/>
      <c r="S956" s="76"/>
      <c r="T956" s="76"/>
      <c r="U956" s="76"/>
      <c r="V956" s="76"/>
      <c r="W956" s="76"/>
      <c r="X956" s="76"/>
      <c r="Y956" s="76"/>
      <c r="Z956" s="76"/>
      <c r="AA956" s="76"/>
      <c r="AB956" s="76"/>
      <c r="AC956" s="76"/>
      <c r="AD956" s="76"/>
      <c r="AE956" s="76"/>
      <c r="AF956" s="76"/>
      <c r="AG956" s="76"/>
      <c r="AH956" s="76"/>
      <c r="AI956" s="76"/>
      <c r="AJ956" s="76"/>
      <c r="AK956" s="76"/>
      <c r="AL956" s="76"/>
      <c r="AM956" s="76"/>
      <c r="AN956" s="76"/>
      <c r="AO956" s="76"/>
      <c r="AP956" s="76"/>
      <c r="AQ956" s="76"/>
      <c r="AR956" s="76"/>
      <c r="AS956" s="76"/>
      <c r="AT956" s="76"/>
      <c r="AU956" s="76"/>
      <c r="AV956" s="76"/>
      <c r="AW956" s="76"/>
      <c r="AX956" s="76"/>
      <c r="AY956" s="76"/>
      <c r="AZ956" s="76"/>
      <c r="BA956" s="76"/>
      <c r="BB956" s="76"/>
      <c r="BC956" s="76"/>
      <c r="BD956" s="76"/>
      <c r="BE956" s="76"/>
      <c r="BF956" s="76"/>
      <c r="BG956" s="76"/>
      <c r="BH956" s="76"/>
      <c r="BI956" s="76"/>
      <c r="BJ956" s="76"/>
      <c r="BK956" s="76"/>
      <c r="BL956" s="76"/>
      <c r="BM956" s="76"/>
      <c r="BN956" s="76"/>
      <c r="BO956" s="76"/>
      <c r="BP956" s="76"/>
      <c r="BQ956" s="76"/>
      <c r="BR956" s="76"/>
      <c r="BS956" s="76"/>
      <c r="BT956" s="76"/>
      <c r="BU956" s="76"/>
      <c r="BV956" s="76"/>
      <c r="BW956" s="76"/>
      <c r="BX956" s="76"/>
      <c r="BY956" s="76"/>
      <c r="BZ956" s="76"/>
      <c r="CA956" s="76"/>
      <c r="CB956" s="76"/>
      <c r="CC956" s="76"/>
      <c r="CD956" s="76"/>
      <c r="CE956" s="76"/>
      <c r="CF956" s="76"/>
      <c r="CG956" s="76"/>
      <c r="CH956" s="76"/>
      <c r="CI956" s="76"/>
      <c r="CJ956" s="76"/>
      <c r="CK956" s="76"/>
      <c r="CL956" s="76"/>
      <c r="CM956" s="76"/>
      <c r="CN956" s="76"/>
      <c r="CO956" s="76"/>
      <c r="CP956" s="76"/>
      <c r="CQ956" s="76"/>
      <c r="CR956" s="76"/>
      <c r="CS956" s="76"/>
      <c r="CT956" s="76"/>
      <c r="CU956" s="76"/>
      <c r="CV956" s="76"/>
      <c r="CW956" s="76"/>
      <c r="CX956" s="76"/>
      <c r="CY956" s="76"/>
      <c r="CZ956" s="76"/>
      <c r="DA956" s="76"/>
      <c r="DB956" s="76"/>
      <c r="DC956" s="76"/>
      <c r="DD956" s="76"/>
      <c r="DE956" s="76"/>
      <c r="DF956" s="76"/>
      <c r="DG956" s="76"/>
      <c r="DH956" s="76"/>
      <c r="DI956" s="76"/>
      <c r="DJ956" s="76"/>
      <c r="DK956" s="76"/>
      <c r="DL956" s="76"/>
      <c r="DM956" s="76"/>
      <c r="DN956" s="76"/>
      <c r="DO956" s="76"/>
      <c r="DP956" s="76"/>
      <c r="DQ956" s="76"/>
      <c r="DR956" s="76"/>
      <c r="DS956" s="76"/>
      <c r="DT956" s="76"/>
      <c r="DU956" s="76"/>
      <c r="DV956" s="76"/>
      <c r="DW956" s="76"/>
      <c r="DX956" s="76"/>
      <c r="DY956" s="76"/>
      <c r="DZ956" s="76"/>
      <c r="EA956" s="76"/>
      <c r="EB956" s="76"/>
      <c r="EC956" s="76"/>
      <c r="ED956" s="76"/>
      <c r="EE956" s="76"/>
      <c r="EF956" s="76"/>
      <c r="EG956" s="76"/>
      <c r="EH956" s="76"/>
      <c r="EI956" s="76"/>
      <c r="EJ956" s="76"/>
      <c r="EK956" s="76"/>
      <c r="EL956" s="76"/>
      <c r="EM956" s="76"/>
      <c r="EN956" s="76"/>
      <c r="EO956" s="76"/>
      <c r="EP956" s="76"/>
      <c r="EQ956" s="76"/>
      <c r="ER956" s="76"/>
      <c r="ES956" s="76"/>
      <c r="ET956" s="76"/>
      <c r="EU956" s="76"/>
      <c r="EV956" s="76"/>
      <c r="EW956" s="76"/>
    </row>
    <row r="957" spans="1:153" s="76" customFormat="1" ht="25.5" x14ac:dyDescent="0.2">
      <c r="A957" s="61"/>
      <c r="B957" s="17"/>
      <c r="C957" s="59">
        <v>936</v>
      </c>
      <c r="D957" s="62" t="s">
        <v>85</v>
      </c>
      <c r="E957" s="62" t="s">
        <v>2241</v>
      </c>
      <c r="F957" s="62" t="s">
        <v>2248</v>
      </c>
      <c r="G957" s="63">
        <v>1874</v>
      </c>
      <c r="H957" s="64">
        <v>216</v>
      </c>
      <c r="I957" s="57" t="s">
        <v>2243</v>
      </c>
      <c r="J957" s="65">
        <v>40950</v>
      </c>
      <c r="K957" s="17"/>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c r="BB957" s="14"/>
      <c r="BC957" s="14"/>
      <c r="BD957" s="14"/>
      <c r="BE957" s="14"/>
      <c r="BF957" s="14"/>
      <c r="BG957" s="14"/>
      <c r="BH957" s="14"/>
      <c r="BI957" s="14"/>
      <c r="BJ957" s="14"/>
      <c r="BK957" s="14"/>
      <c r="BL957" s="14"/>
      <c r="BM957" s="14"/>
      <c r="BN957" s="14"/>
      <c r="BO957" s="14"/>
      <c r="BP957" s="14"/>
      <c r="BQ957" s="14"/>
      <c r="BR957" s="14"/>
      <c r="BS957" s="14"/>
      <c r="BT957" s="14"/>
      <c r="BU957" s="14"/>
      <c r="BV957" s="14"/>
      <c r="BW957" s="14"/>
      <c r="BX957" s="14"/>
      <c r="BY957" s="14"/>
      <c r="BZ957" s="14"/>
      <c r="CA957" s="14"/>
      <c r="CB957" s="14"/>
      <c r="CC957" s="14"/>
      <c r="CD957" s="14"/>
      <c r="CE957" s="14"/>
      <c r="CF957" s="14"/>
      <c r="CG957" s="14"/>
      <c r="CH957" s="14"/>
      <c r="CI957" s="14"/>
      <c r="CJ957" s="14"/>
      <c r="CK957" s="14"/>
      <c r="CL957" s="14"/>
      <c r="CM957" s="14"/>
      <c r="CN957" s="14"/>
      <c r="CO957" s="14"/>
      <c r="CP957" s="14"/>
      <c r="CQ957" s="14"/>
      <c r="CR957" s="14"/>
      <c r="CS957" s="14"/>
      <c r="CT957" s="14"/>
      <c r="CU957" s="14"/>
      <c r="CV957" s="14"/>
      <c r="CW957" s="14"/>
      <c r="CX957" s="14"/>
      <c r="CY957" s="14"/>
      <c r="CZ957" s="14"/>
      <c r="DA957" s="14"/>
      <c r="DB957" s="14"/>
      <c r="DC957" s="14"/>
      <c r="DD957" s="14"/>
      <c r="DE957" s="14"/>
      <c r="DF957" s="14"/>
      <c r="DG957" s="14"/>
      <c r="DH957" s="14"/>
      <c r="DI957" s="14"/>
      <c r="DJ957" s="14"/>
      <c r="DK957" s="14"/>
      <c r="DL957" s="14"/>
      <c r="DM957" s="14"/>
      <c r="DN957" s="14"/>
      <c r="DO957" s="14"/>
      <c r="DP957" s="14"/>
      <c r="DQ957" s="14"/>
      <c r="DR957" s="14"/>
      <c r="DS957" s="14"/>
      <c r="DT957" s="14"/>
      <c r="DU957" s="14"/>
      <c r="DV957" s="14"/>
      <c r="DW957" s="14"/>
      <c r="DX957" s="14"/>
      <c r="DY957" s="14"/>
      <c r="DZ957" s="14"/>
      <c r="EA957" s="14"/>
      <c r="EB957" s="14"/>
      <c r="EC957" s="14"/>
      <c r="ED957" s="14"/>
      <c r="EE957" s="14"/>
      <c r="EF957" s="14"/>
      <c r="EG957" s="14"/>
      <c r="EH957" s="14"/>
      <c r="EI957" s="14"/>
      <c r="EJ957" s="14"/>
      <c r="EK957" s="14"/>
      <c r="EL957" s="14"/>
      <c r="EM957" s="14"/>
      <c r="EN957" s="14"/>
      <c r="EO957" s="14"/>
      <c r="EP957" s="14"/>
      <c r="EQ957" s="14"/>
      <c r="ER957" s="14"/>
      <c r="ES957" s="14"/>
      <c r="ET957" s="14"/>
      <c r="EU957" s="14"/>
      <c r="EV957" s="14"/>
      <c r="EW957" s="14"/>
    </row>
    <row r="958" spans="1:153" s="14" customFormat="1" ht="38.25" x14ac:dyDescent="0.2">
      <c r="A958" s="61"/>
      <c r="B958" s="17"/>
      <c r="C958" s="59">
        <v>937</v>
      </c>
      <c r="D958" s="62" t="s">
        <v>426</v>
      </c>
      <c r="E958" s="62" t="s">
        <v>2249</v>
      </c>
      <c r="F958" s="62" t="s">
        <v>2250</v>
      </c>
      <c r="G958" s="63">
        <v>1874</v>
      </c>
      <c r="H958" s="64">
        <v>0</v>
      </c>
      <c r="I958" s="57" t="s">
        <v>1561</v>
      </c>
      <c r="J958" s="65">
        <v>40325</v>
      </c>
      <c r="K958" s="17"/>
    </row>
    <row r="959" spans="1:153" s="14" customFormat="1" ht="12.75" x14ac:dyDescent="0.2">
      <c r="A959" s="61"/>
      <c r="B959" s="17"/>
      <c r="C959" s="59">
        <v>938</v>
      </c>
      <c r="D959" s="84" t="s">
        <v>85</v>
      </c>
      <c r="E959" s="62" t="s">
        <v>2251</v>
      </c>
      <c r="F959" s="62" t="s">
        <v>2252</v>
      </c>
      <c r="G959" s="63">
        <v>1877</v>
      </c>
      <c r="H959" s="64">
        <v>285</v>
      </c>
      <c r="I959" s="57" t="s">
        <v>2253</v>
      </c>
      <c r="J959" s="65">
        <v>43137</v>
      </c>
      <c r="K959" s="17"/>
    </row>
    <row r="960" spans="1:153" s="14" customFormat="1" ht="12.75" x14ac:dyDescent="0.2">
      <c r="A960" s="61"/>
      <c r="B960" s="17"/>
      <c r="C960" s="59">
        <v>939</v>
      </c>
      <c r="D960" s="62" t="s">
        <v>85</v>
      </c>
      <c r="E960" s="62" t="s">
        <v>2254</v>
      </c>
      <c r="F960" s="62" t="s">
        <v>2255</v>
      </c>
      <c r="G960" s="63">
        <v>1880</v>
      </c>
      <c r="H960" s="64">
        <v>0</v>
      </c>
      <c r="I960" s="57" t="s">
        <v>74</v>
      </c>
      <c r="J960" s="65">
        <v>39487</v>
      </c>
      <c r="K960" s="17"/>
    </row>
    <row r="961" spans="1:153" s="14" customFormat="1" ht="12.75" x14ac:dyDescent="0.2">
      <c r="A961" s="61"/>
      <c r="B961" s="17"/>
      <c r="C961" s="59">
        <v>940</v>
      </c>
      <c r="D961" s="62" t="s">
        <v>85</v>
      </c>
      <c r="E961" s="62" t="s">
        <v>2256</v>
      </c>
      <c r="F961" s="62" t="s">
        <v>2257</v>
      </c>
      <c r="G961" s="63">
        <v>1881</v>
      </c>
      <c r="H961" s="64">
        <v>0</v>
      </c>
      <c r="I961" s="57" t="s">
        <v>74</v>
      </c>
      <c r="J961" s="65">
        <v>39487</v>
      </c>
      <c r="K961" s="17"/>
    </row>
    <row r="962" spans="1:153" s="14" customFormat="1" ht="25.5" x14ac:dyDescent="0.2">
      <c r="A962" s="61"/>
      <c r="B962" s="17"/>
      <c r="C962" s="59">
        <v>941</v>
      </c>
      <c r="D962" s="62" t="s">
        <v>85</v>
      </c>
      <c r="E962" s="62" t="s">
        <v>2258</v>
      </c>
      <c r="F962" s="62" t="s">
        <v>2259</v>
      </c>
      <c r="G962" s="63">
        <v>1883</v>
      </c>
      <c r="H962" s="64">
        <v>0</v>
      </c>
      <c r="I962" s="57" t="s">
        <v>2240</v>
      </c>
      <c r="J962" s="65">
        <v>40932</v>
      </c>
      <c r="K962" s="17"/>
    </row>
    <row r="963" spans="1:153" s="14" customFormat="1" ht="12.75" x14ac:dyDescent="0.2">
      <c r="A963" s="61"/>
      <c r="B963" s="17"/>
      <c r="C963" s="59">
        <v>942</v>
      </c>
      <c r="D963" s="62" t="s">
        <v>85</v>
      </c>
      <c r="E963" s="62" t="s">
        <v>2256</v>
      </c>
      <c r="F963" s="62" t="s">
        <v>2260</v>
      </c>
      <c r="G963" s="63">
        <v>1884</v>
      </c>
      <c r="H963" s="64">
        <v>0</v>
      </c>
      <c r="I963" s="57" t="s">
        <v>2261</v>
      </c>
      <c r="J963" s="65">
        <v>41094</v>
      </c>
      <c r="K963" s="17"/>
    </row>
    <row r="964" spans="1:153" s="14" customFormat="1" ht="38.25" x14ac:dyDescent="0.2">
      <c r="A964" s="61"/>
      <c r="B964" s="17"/>
      <c r="C964" s="59">
        <v>943</v>
      </c>
      <c r="D964" s="84" t="s">
        <v>85</v>
      </c>
      <c r="E964" s="62" t="s">
        <v>2262</v>
      </c>
      <c r="F964" s="62" t="s">
        <v>2263</v>
      </c>
      <c r="G964" s="63">
        <v>1886</v>
      </c>
      <c r="H964" s="64">
        <v>0</v>
      </c>
      <c r="I964" s="86" t="s">
        <v>390</v>
      </c>
      <c r="J964" s="87">
        <v>42388</v>
      </c>
      <c r="K964" s="17"/>
    </row>
    <row r="965" spans="1:153" s="14" customFormat="1" ht="12.75" x14ac:dyDescent="0.2">
      <c r="A965" s="61"/>
      <c r="B965" s="17"/>
      <c r="C965" s="59">
        <v>944</v>
      </c>
      <c r="D965" s="62" t="s">
        <v>85</v>
      </c>
      <c r="E965" s="62" t="s">
        <v>2264</v>
      </c>
      <c r="F965" s="62" t="s">
        <v>2263</v>
      </c>
      <c r="G965" s="63">
        <v>1886</v>
      </c>
      <c r="H965" s="64">
        <f>200/8</f>
        <v>25</v>
      </c>
      <c r="I965" s="57" t="s">
        <v>2265</v>
      </c>
      <c r="J965" s="65">
        <v>39711</v>
      </c>
      <c r="K965" s="17"/>
    </row>
    <row r="966" spans="1:153" s="149" customFormat="1" ht="12.75" x14ac:dyDescent="0.2">
      <c r="A966" s="61"/>
      <c r="B966" s="17"/>
      <c r="C966" s="59">
        <v>945</v>
      </c>
      <c r="D966" s="62" t="s">
        <v>85</v>
      </c>
      <c r="E966" s="62" t="s">
        <v>2266</v>
      </c>
      <c r="F966" s="62" t="s">
        <v>2267</v>
      </c>
      <c r="G966" s="63">
        <v>1890</v>
      </c>
      <c r="H966" s="64">
        <v>0</v>
      </c>
      <c r="I966" s="57" t="s">
        <v>2268</v>
      </c>
      <c r="J966" s="65">
        <v>40000</v>
      </c>
      <c r="K966" s="17"/>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c r="BC966" s="14"/>
      <c r="BD966" s="14"/>
      <c r="BE966" s="14"/>
      <c r="BF966" s="14"/>
      <c r="BG966" s="14"/>
      <c r="BH966" s="14"/>
      <c r="BI966" s="14"/>
      <c r="BJ966" s="14"/>
      <c r="BK966" s="14"/>
      <c r="BL966" s="14"/>
      <c r="BM966" s="14"/>
      <c r="BN966" s="14"/>
      <c r="BO966" s="14"/>
      <c r="BP966" s="14"/>
      <c r="BQ966" s="14"/>
      <c r="BR966" s="14"/>
      <c r="BS966" s="14"/>
      <c r="BT966" s="14"/>
      <c r="BU966" s="14"/>
      <c r="BV966" s="14"/>
      <c r="BW966" s="14"/>
      <c r="BX966" s="14"/>
      <c r="BY966" s="14"/>
      <c r="BZ966" s="14"/>
      <c r="CA966" s="14"/>
      <c r="CB966" s="14"/>
      <c r="CC966" s="14"/>
      <c r="CD966" s="14"/>
      <c r="CE966" s="14"/>
      <c r="CF966" s="14"/>
      <c r="CG966" s="14"/>
      <c r="CH966" s="14"/>
      <c r="CI966" s="14"/>
      <c r="CJ966" s="14"/>
      <c r="CK966" s="14"/>
      <c r="CL966" s="14"/>
      <c r="CM966" s="14"/>
      <c r="CN966" s="14"/>
      <c r="CO966" s="14"/>
      <c r="CP966" s="14"/>
      <c r="CQ966" s="14"/>
      <c r="CR966" s="14"/>
      <c r="CS966" s="14"/>
      <c r="CT966" s="14"/>
      <c r="CU966" s="14"/>
      <c r="CV966" s="14"/>
      <c r="CW966" s="14"/>
      <c r="CX966" s="14"/>
      <c r="CY966" s="14"/>
      <c r="CZ966" s="14"/>
      <c r="DA966" s="14"/>
      <c r="DB966" s="14"/>
      <c r="DC966" s="14"/>
      <c r="DD966" s="14"/>
      <c r="DE966" s="14"/>
      <c r="DF966" s="14"/>
      <c r="DG966" s="14"/>
      <c r="DH966" s="14"/>
      <c r="DI966" s="14"/>
      <c r="DJ966" s="14"/>
      <c r="DK966" s="14"/>
      <c r="DL966" s="14"/>
      <c r="DM966" s="14"/>
      <c r="DN966" s="14"/>
      <c r="DO966" s="14"/>
      <c r="DP966" s="14"/>
      <c r="DQ966" s="14"/>
      <c r="DR966" s="14"/>
      <c r="DS966" s="14"/>
      <c r="DT966" s="14"/>
      <c r="DU966" s="14"/>
      <c r="DV966" s="14"/>
      <c r="DW966" s="14"/>
      <c r="DX966" s="14"/>
      <c r="DY966" s="14"/>
      <c r="DZ966" s="14"/>
      <c r="EA966" s="14"/>
      <c r="EB966" s="14"/>
      <c r="EC966" s="14"/>
      <c r="ED966" s="14"/>
      <c r="EE966" s="14"/>
      <c r="EF966" s="14"/>
      <c r="EG966" s="14"/>
      <c r="EH966" s="14"/>
      <c r="EI966" s="14"/>
      <c r="EJ966" s="14"/>
      <c r="EK966" s="14"/>
      <c r="EL966" s="14"/>
      <c r="EM966" s="14"/>
      <c r="EN966" s="14"/>
      <c r="EO966" s="14"/>
      <c r="EP966" s="14"/>
      <c r="EQ966" s="14"/>
      <c r="ER966" s="14"/>
      <c r="ES966" s="14"/>
      <c r="ET966" s="14"/>
      <c r="EU966" s="14"/>
      <c r="EV966" s="14"/>
      <c r="EW966" s="14"/>
    </row>
    <row r="967" spans="1:153" s="14" customFormat="1" ht="25.5" x14ac:dyDescent="0.2">
      <c r="A967" s="61"/>
      <c r="B967" s="17"/>
      <c r="C967" s="59">
        <v>946</v>
      </c>
      <c r="D967" s="62" t="s">
        <v>85</v>
      </c>
      <c r="E967" s="62" t="s">
        <v>2269</v>
      </c>
      <c r="F967" s="62" t="s">
        <v>2267</v>
      </c>
      <c r="G967" s="63">
        <v>1890</v>
      </c>
      <c r="H967" s="64">
        <v>0</v>
      </c>
      <c r="I967" s="57" t="s">
        <v>2270</v>
      </c>
      <c r="J967" s="65">
        <v>41725</v>
      </c>
      <c r="K967" s="17"/>
    </row>
    <row r="968" spans="1:153" s="14" customFormat="1" ht="25.5" x14ac:dyDescent="0.2">
      <c r="A968" s="61"/>
      <c r="B968" s="17"/>
      <c r="C968" s="59">
        <v>947</v>
      </c>
      <c r="D968" s="62" t="s">
        <v>85</v>
      </c>
      <c r="E968" s="62" t="s">
        <v>2271</v>
      </c>
      <c r="F968" s="62" t="s">
        <v>2272</v>
      </c>
      <c r="G968" s="63">
        <v>1891</v>
      </c>
      <c r="H968" s="64">
        <v>0</v>
      </c>
      <c r="I968" s="57" t="s">
        <v>2273</v>
      </c>
      <c r="J968" s="65">
        <v>39853</v>
      </c>
      <c r="K968" s="17"/>
    </row>
    <row r="969" spans="1:153" s="14" customFormat="1" ht="25.5" x14ac:dyDescent="0.2">
      <c r="A969" s="61"/>
      <c r="B969" s="17"/>
      <c r="C969" s="59">
        <v>948</v>
      </c>
      <c r="D969" s="62" t="s">
        <v>85</v>
      </c>
      <c r="E969" s="62" t="s">
        <v>2274</v>
      </c>
      <c r="F969" s="62" t="s">
        <v>2275</v>
      </c>
      <c r="G969" s="63">
        <v>1893</v>
      </c>
      <c r="H969" s="64">
        <v>32</v>
      </c>
      <c r="I969" s="57" t="s">
        <v>1877</v>
      </c>
      <c r="J969" s="65">
        <v>41613</v>
      </c>
      <c r="K969" s="17"/>
    </row>
    <row r="970" spans="1:153" s="14" customFormat="1" ht="12.75" x14ac:dyDescent="0.2">
      <c r="A970" s="61"/>
      <c r="B970" s="17"/>
      <c r="C970" s="59">
        <v>949</v>
      </c>
      <c r="D970" s="62" t="s">
        <v>85</v>
      </c>
      <c r="E970" s="62" t="s">
        <v>2276</v>
      </c>
      <c r="F970" s="62" t="s">
        <v>2277</v>
      </c>
      <c r="G970" s="63">
        <v>1894</v>
      </c>
      <c r="H970" s="64">
        <v>0</v>
      </c>
      <c r="I970" s="57" t="s">
        <v>2099</v>
      </c>
      <c r="J970" s="65">
        <v>42335</v>
      </c>
      <c r="K970" s="17"/>
    </row>
    <row r="971" spans="1:153" s="14" customFormat="1" ht="12.75" x14ac:dyDescent="0.2">
      <c r="A971" s="61"/>
      <c r="B971" s="17"/>
      <c r="C971" s="59">
        <v>950</v>
      </c>
      <c r="D971" s="62" t="s">
        <v>85</v>
      </c>
      <c r="E971" s="62" t="s">
        <v>2278</v>
      </c>
      <c r="F971" s="62" t="s">
        <v>2279</v>
      </c>
      <c r="G971" s="63">
        <v>1895</v>
      </c>
      <c r="H971" s="64">
        <v>0</v>
      </c>
      <c r="I971" s="57" t="s">
        <v>2280</v>
      </c>
      <c r="J971" s="65">
        <v>41670</v>
      </c>
      <c r="K971" s="17"/>
    </row>
    <row r="972" spans="1:153" s="14" customFormat="1" ht="12.75" x14ac:dyDescent="0.2">
      <c r="A972" s="61"/>
      <c r="B972" s="17"/>
      <c r="C972" s="59">
        <v>951</v>
      </c>
      <c r="D972" s="62" t="s">
        <v>85</v>
      </c>
      <c r="E972" s="62" t="s">
        <v>2266</v>
      </c>
      <c r="F972" s="62" t="s">
        <v>2281</v>
      </c>
      <c r="G972" s="63">
        <v>1897</v>
      </c>
      <c r="H972" s="64">
        <v>0</v>
      </c>
      <c r="I972" s="57" t="s">
        <v>324</v>
      </c>
      <c r="J972" s="65">
        <v>39995</v>
      </c>
      <c r="K972" s="17"/>
    </row>
    <row r="973" spans="1:153" s="14" customFormat="1" ht="25.5" x14ac:dyDescent="0.2">
      <c r="A973" s="61"/>
      <c r="B973" s="17"/>
      <c r="C973" s="59">
        <v>952</v>
      </c>
      <c r="D973" s="84" t="s">
        <v>85</v>
      </c>
      <c r="E973" s="62" t="s">
        <v>2282</v>
      </c>
      <c r="F973" s="62" t="s">
        <v>2283</v>
      </c>
      <c r="G973" s="63">
        <v>1898</v>
      </c>
      <c r="H973" s="64">
        <v>0</v>
      </c>
      <c r="I973" s="57" t="s">
        <v>2099</v>
      </c>
      <c r="J973" s="65">
        <v>42853</v>
      </c>
      <c r="K973" s="17"/>
    </row>
    <row r="974" spans="1:153" s="14" customFormat="1" ht="25.5" x14ac:dyDescent="0.2">
      <c r="A974" s="109"/>
      <c r="B974" s="126"/>
      <c r="C974" s="59">
        <v>953</v>
      </c>
      <c r="D974" s="110" t="s">
        <v>85</v>
      </c>
      <c r="E974" s="110" t="s">
        <v>2284</v>
      </c>
      <c r="F974" s="62" t="s">
        <v>2283</v>
      </c>
      <c r="G974" s="112">
        <v>1898</v>
      </c>
      <c r="H974" s="113" t="s">
        <v>284</v>
      </c>
      <c r="I974" s="60" t="s">
        <v>2125</v>
      </c>
      <c r="J974" s="114">
        <v>42351</v>
      </c>
      <c r="K974" s="126"/>
      <c r="L974" s="76"/>
      <c r="M974" s="76"/>
      <c r="N974" s="76"/>
      <c r="O974" s="76"/>
      <c r="P974" s="76"/>
      <c r="Q974" s="76"/>
      <c r="R974" s="76"/>
      <c r="S974" s="76"/>
      <c r="T974" s="76"/>
      <c r="U974" s="76"/>
      <c r="V974" s="76"/>
      <c r="W974" s="76"/>
      <c r="X974" s="76"/>
      <c r="Y974" s="76"/>
      <c r="Z974" s="76"/>
      <c r="AA974" s="76"/>
      <c r="AB974" s="76"/>
      <c r="AC974" s="76"/>
      <c r="AD974" s="76"/>
      <c r="AE974" s="76"/>
      <c r="AF974" s="76"/>
      <c r="AG974" s="76"/>
      <c r="AH974" s="76"/>
      <c r="AI974" s="76"/>
      <c r="AJ974" s="76"/>
      <c r="AK974" s="76"/>
      <c r="AL974" s="76"/>
      <c r="AM974" s="76"/>
      <c r="AN974" s="76"/>
      <c r="AO974" s="76"/>
      <c r="AP974" s="76"/>
      <c r="AQ974" s="76"/>
      <c r="AR974" s="76"/>
      <c r="AS974" s="76"/>
      <c r="AT974" s="76"/>
      <c r="AU974" s="76"/>
      <c r="AV974" s="76"/>
      <c r="AW974" s="76"/>
      <c r="AX974" s="76"/>
      <c r="AY974" s="76"/>
      <c r="AZ974" s="76"/>
      <c r="BA974" s="76"/>
      <c r="BB974" s="76"/>
      <c r="BC974" s="76"/>
      <c r="BD974" s="76"/>
      <c r="BE974" s="76"/>
      <c r="BF974" s="76"/>
      <c r="BG974" s="76"/>
      <c r="BH974" s="76"/>
      <c r="BI974" s="76"/>
      <c r="BJ974" s="76"/>
      <c r="BK974" s="76"/>
      <c r="BL974" s="76"/>
      <c r="BM974" s="76"/>
      <c r="BN974" s="76"/>
      <c r="BO974" s="76"/>
      <c r="BP974" s="76"/>
      <c r="BQ974" s="76"/>
      <c r="BR974" s="76"/>
      <c r="BS974" s="76"/>
      <c r="BT974" s="76"/>
      <c r="BU974" s="76"/>
      <c r="BV974" s="76"/>
      <c r="BW974" s="76"/>
      <c r="BX974" s="76"/>
      <c r="BY974" s="76"/>
      <c r="BZ974" s="76"/>
      <c r="CA974" s="76"/>
      <c r="CB974" s="76"/>
      <c r="CC974" s="76"/>
      <c r="CD974" s="76"/>
      <c r="CE974" s="76"/>
      <c r="CF974" s="76"/>
      <c r="CG974" s="76"/>
      <c r="CH974" s="76"/>
      <c r="CI974" s="76"/>
      <c r="CJ974" s="76"/>
      <c r="CK974" s="76"/>
      <c r="CL974" s="76"/>
      <c r="CM974" s="76"/>
      <c r="CN974" s="76"/>
      <c r="CO974" s="76"/>
      <c r="CP974" s="76"/>
      <c r="CQ974" s="76"/>
      <c r="CR974" s="76"/>
      <c r="CS974" s="76"/>
      <c r="CT974" s="76"/>
      <c r="CU974" s="76"/>
      <c r="CV974" s="76"/>
      <c r="CW974" s="76"/>
      <c r="CX974" s="76"/>
      <c r="CY974" s="76"/>
      <c r="CZ974" s="76"/>
      <c r="DA974" s="76"/>
      <c r="DB974" s="76"/>
      <c r="DC974" s="76"/>
      <c r="DD974" s="76"/>
      <c r="DE974" s="76"/>
      <c r="DF974" s="76"/>
      <c r="DG974" s="76"/>
      <c r="DH974" s="76"/>
      <c r="DI974" s="76"/>
      <c r="DJ974" s="76"/>
      <c r="DK974" s="76"/>
      <c r="DL974" s="76"/>
      <c r="DM974" s="76"/>
      <c r="DN974" s="76"/>
      <c r="DO974" s="76"/>
      <c r="DP974" s="76"/>
      <c r="DQ974" s="76"/>
      <c r="DR974" s="76"/>
      <c r="DS974" s="76"/>
      <c r="DT974" s="76"/>
      <c r="DU974" s="76"/>
      <c r="DV974" s="76"/>
      <c r="DW974" s="76"/>
      <c r="DX974" s="76"/>
      <c r="DY974" s="76"/>
      <c r="DZ974" s="76"/>
      <c r="EA974" s="76"/>
      <c r="EB974" s="76"/>
      <c r="EC974" s="76"/>
      <c r="ED974" s="76"/>
      <c r="EE974" s="76"/>
      <c r="EF974" s="76"/>
      <c r="EG974" s="76"/>
      <c r="EH974" s="76"/>
      <c r="EI974" s="76"/>
      <c r="EJ974" s="76"/>
      <c r="EK974" s="76"/>
      <c r="EL974" s="76"/>
      <c r="EM974" s="76"/>
      <c r="EN974" s="76"/>
      <c r="EO974" s="76"/>
      <c r="EP974" s="76"/>
      <c r="EQ974" s="76"/>
      <c r="ER974" s="76"/>
      <c r="ES974" s="76"/>
      <c r="ET974" s="76"/>
      <c r="EU974" s="76"/>
      <c r="EV974" s="76"/>
      <c r="EW974" s="76"/>
    </row>
    <row r="975" spans="1:153" s="14" customFormat="1" ht="25.5" x14ac:dyDescent="0.2">
      <c r="A975" s="61"/>
      <c r="B975" s="17"/>
      <c r="C975" s="59">
        <v>954</v>
      </c>
      <c r="D975" s="62" t="s">
        <v>426</v>
      </c>
      <c r="E975" s="62" t="s">
        <v>2285</v>
      </c>
      <c r="F975" s="62" t="s">
        <v>2286</v>
      </c>
      <c r="G975" s="63">
        <v>1899</v>
      </c>
      <c r="H975" s="64">
        <v>100</v>
      </c>
      <c r="I975" s="57" t="s">
        <v>2287</v>
      </c>
      <c r="J975" s="65">
        <v>39222</v>
      </c>
      <c r="K975" s="17"/>
    </row>
    <row r="976" spans="1:153" s="14" customFormat="1" ht="12.75" x14ac:dyDescent="0.2">
      <c r="A976" s="61"/>
      <c r="B976" s="17"/>
      <c r="C976" s="59">
        <v>955</v>
      </c>
      <c r="D976" s="62" t="s">
        <v>85</v>
      </c>
      <c r="E976" s="62" t="s">
        <v>2288</v>
      </c>
      <c r="F976" s="62" t="s">
        <v>2286</v>
      </c>
      <c r="G976" s="63">
        <v>1899</v>
      </c>
      <c r="H976" s="64">
        <v>120</v>
      </c>
      <c r="I976" s="102" t="s">
        <v>2222</v>
      </c>
      <c r="J976" s="103">
        <v>38777</v>
      </c>
      <c r="K976" s="17"/>
    </row>
    <row r="977" spans="1:153" s="14" customFormat="1" ht="25.5" x14ac:dyDescent="0.2">
      <c r="A977" s="61"/>
      <c r="B977" s="17"/>
      <c r="C977" s="59">
        <v>956</v>
      </c>
      <c r="D977" s="84" t="s">
        <v>85</v>
      </c>
      <c r="E977" s="62" t="s">
        <v>2289</v>
      </c>
      <c r="F977" s="62" t="s">
        <v>2286</v>
      </c>
      <c r="G977" s="63">
        <v>1899</v>
      </c>
      <c r="H977" s="64">
        <v>0</v>
      </c>
      <c r="I977" s="57" t="s">
        <v>2290</v>
      </c>
      <c r="J977" s="65">
        <v>42995</v>
      </c>
      <c r="K977" s="17"/>
    </row>
    <row r="978" spans="1:153" s="14" customFormat="1" ht="25.5" x14ac:dyDescent="0.2">
      <c r="A978" s="61"/>
      <c r="B978" s="17"/>
      <c r="C978" s="59">
        <v>957</v>
      </c>
      <c r="D978" s="62" t="s">
        <v>85</v>
      </c>
      <c r="E978" s="62" t="s">
        <v>2289</v>
      </c>
      <c r="F978" s="62" t="s">
        <v>2291</v>
      </c>
      <c r="G978" s="63">
        <v>1900</v>
      </c>
      <c r="H978" s="64">
        <v>0</v>
      </c>
      <c r="I978" s="57" t="s">
        <v>222</v>
      </c>
      <c r="J978" s="65">
        <v>41331</v>
      </c>
      <c r="K978" s="17"/>
    </row>
    <row r="979" spans="1:153" s="14" customFormat="1" ht="12.75" x14ac:dyDescent="0.2">
      <c r="A979" s="61"/>
      <c r="B979" s="17"/>
      <c r="C979" s="59">
        <v>958</v>
      </c>
      <c r="D979" s="84" t="s">
        <v>85</v>
      </c>
      <c r="E979" s="62" t="s">
        <v>2292</v>
      </c>
      <c r="F979" s="62" t="s">
        <v>2293</v>
      </c>
      <c r="G979" s="63">
        <v>1901</v>
      </c>
      <c r="H979" s="64">
        <v>0</v>
      </c>
      <c r="I979" s="57" t="s">
        <v>2099</v>
      </c>
      <c r="J979" s="65">
        <v>43583</v>
      </c>
      <c r="K979" s="17"/>
    </row>
    <row r="980" spans="1:153" s="14" customFormat="1" ht="25.5" x14ac:dyDescent="0.2">
      <c r="A980" s="61"/>
      <c r="B980" s="17"/>
      <c r="C980" s="59">
        <v>959</v>
      </c>
      <c r="D980" s="62" t="s">
        <v>85</v>
      </c>
      <c r="E980" s="62" t="s">
        <v>2294</v>
      </c>
      <c r="F980" s="62" t="s">
        <v>2295</v>
      </c>
      <c r="G980" s="63">
        <v>1905</v>
      </c>
      <c r="H980" s="64">
        <v>0</v>
      </c>
      <c r="I980" s="102" t="s">
        <v>1828</v>
      </c>
      <c r="J980" s="103">
        <v>40934</v>
      </c>
      <c r="K980" s="17"/>
    </row>
    <row r="981" spans="1:153" s="14" customFormat="1" ht="25.5" x14ac:dyDescent="0.2">
      <c r="A981" s="61"/>
      <c r="B981" s="17"/>
      <c r="C981" s="59">
        <v>960</v>
      </c>
      <c r="D981" s="62" t="s">
        <v>2078</v>
      </c>
      <c r="E981" s="62" t="s">
        <v>2296</v>
      </c>
      <c r="F981" s="62" t="s">
        <v>2297</v>
      </c>
      <c r="G981" s="63">
        <v>1906</v>
      </c>
      <c r="H981" s="64">
        <f>250-(250*0.8)</f>
        <v>50</v>
      </c>
      <c r="I981" s="57" t="s">
        <v>133</v>
      </c>
      <c r="J981" s="65">
        <v>41913</v>
      </c>
      <c r="K981" s="17"/>
    </row>
    <row r="982" spans="1:153" s="14" customFormat="1" ht="25.5" x14ac:dyDescent="0.2">
      <c r="A982" s="61"/>
      <c r="B982" s="17"/>
      <c r="C982" s="59">
        <v>961</v>
      </c>
      <c r="D982" s="84" t="s">
        <v>85</v>
      </c>
      <c r="E982" s="62" t="s">
        <v>2298</v>
      </c>
      <c r="F982" s="62" t="s">
        <v>2299</v>
      </c>
      <c r="G982" s="63">
        <v>1908</v>
      </c>
      <c r="H982" s="64">
        <v>0</v>
      </c>
      <c r="I982" s="57" t="s">
        <v>84</v>
      </c>
      <c r="J982" s="87">
        <v>42584</v>
      </c>
      <c r="K982" s="17"/>
    </row>
    <row r="983" spans="1:153" s="76" customFormat="1" ht="12.75" x14ac:dyDescent="0.2">
      <c r="A983" s="61"/>
      <c r="B983" s="17"/>
      <c r="C983" s="59">
        <v>962</v>
      </c>
      <c r="D983" s="62" t="s">
        <v>85</v>
      </c>
      <c r="E983" s="62" t="s">
        <v>2289</v>
      </c>
      <c r="F983" s="62" t="s">
        <v>2300</v>
      </c>
      <c r="G983" s="63">
        <v>1909</v>
      </c>
      <c r="H983" s="64">
        <v>0</v>
      </c>
      <c r="I983" s="57" t="s">
        <v>2099</v>
      </c>
      <c r="J983" s="87">
        <v>42335</v>
      </c>
      <c r="K983" s="17"/>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c r="BB983" s="14"/>
      <c r="BC983" s="14"/>
      <c r="BD983" s="14"/>
      <c r="BE983" s="14"/>
      <c r="BF983" s="14"/>
      <c r="BG983" s="14"/>
      <c r="BH983" s="14"/>
      <c r="BI983" s="14"/>
      <c r="BJ983" s="14"/>
      <c r="BK983" s="14"/>
      <c r="BL983" s="14"/>
      <c r="BM983" s="14"/>
      <c r="BN983" s="14"/>
      <c r="BO983" s="14"/>
      <c r="BP983" s="14"/>
      <c r="BQ983" s="14"/>
      <c r="BR983" s="14"/>
      <c r="BS983" s="14"/>
      <c r="BT983" s="14"/>
      <c r="BU983" s="14"/>
      <c r="BV983" s="14"/>
      <c r="BW983" s="14"/>
      <c r="BX983" s="14"/>
      <c r="BY983" s="14"/>
      <c r="BZ983" s="14"/>
      <c r="CA983" s="14"/>
      <c r="CB983" s="14"/>
      <c r="CC983" s="14"/>
      <c r="CD983" s="14"/>
      <c r="CE983" s="14"/>
      <c r="CF983" s="14"/>
      <c r="CG983" s="14"/>
      <c r="CH983" s="14"/>
      <c r="CI983" s="14"/>
      <c r="CJ983" s="14"/>
      <c r="CK983" s="14"/>
      <c r="CL983" s="14"/>
      <c r="CM983" s="14"/>
      <c r="CN983" s="14"/>
      <c r="CO983" s="14"/>
      <c r="CP983" s="14"/>
      <c r="CQ983" s="14"/>
      <c r="CR983" s="14"/>
      <c r="CS983" s="14"/>
      <c r="CT983" s="14"/>
      <c r="CU983" s="14"/>
      <c r="CV983" s="14"/>
      <c r="CW983" s="14"/>
      <c r="CX983" s="14"/>
      <c r="CY983" s="14"/>
      <c r="CZ983" s="14"/>
      <c r="DA983" s="14"/>
      <c r="DB983" s="14"/>
      <c r="DC983" s="14"/>
      <c r="DD983" s="14"/>
      <c r="DE983" s="14"/>
      <c r="DF983" s="14"/>
      <c r="DG983" s="14"/>
      <c r="DH983" s="14"/>
      <c r="DI983" s="14"/>
      <c r="DJ983" s="14"/>
      <c r="DK983" s="14"/>
      <c r="DL983" s="14"/>
      <c r="DM983" s="14"/>
      <c r="DN983" s="14"/>
      <c r="DO983" s="14"/>
      <c r="DP983" s="14"/>
      <c r="DQ983" s="14"/>
      <c r="DR983" s="14"/>
      <c r="DS983" s="14"/>
      <c r="DT983" s="14"/>
      <c r="DU983" s="14"/>
      <c r="DV983" s="14"/>
      <c r="DW983" s="14"/>
      <c r="DX983" s="14"/>
      <c r="DY983" s="14"/>
      <c r="DZ983" s="14"/>
      <c r="EA983" s="14"/>
      <c r="EB983" s="14"/>
      <c r="EC983" s="14"/>
      <c r="ED983" s="14"/>
      <c r="EE983" s="14"/>
      <c r="EF983" s="14"/>
      <c r="EG983" s="14"/>
      <c r="EH983" s="14"/>
      <c r="EI983" s="14"/>
      <c r="EJ983" s="14"/>
      <c r="EK983" s="14"/>
      <c r="EL983" s="14"/>
      <c r="EM983" s="14"/>
      <c r="EN983" s="14"/>
      <c r="EO983" s="14"/>
      <c r="EP983" s="14"/>
      <c r="EQ983" s="14"/>
      <c r="ER983" s="14"/>
      <c r="ES983" s="14"/>
      <c r="ET983" s="14"/>
      <c r="EU983" s="14"/>
      <c r="EV983" s="14"/>
      <c r="EW983" s="14"/>
    </row>
    <row r="984" spans="1:153" s="14" customFormat="1" ht="63.75" x14ac:dyDescent="0.2">
      <c r="A984" s="61"/>
      <c r="B984" s="17"/>
      <c r="C984" s="59">
        <v>963</v>
      </c>
      <c r="D984" s="62" t="s">
        <v>85</v>
      </c>
      <c r="E984" s="62" t="s">
        <v>2301</v>
      </c>
      <c r="F984" s="62" t="s">
        <v>2302</v>
      </c>
      <c r="G984" s="63">
        <v>1910</v>
      </c>
      <c r="H984" s="64">
        <v>0</v>
      </c>
      <c r="I984" s="57" t="s">
        <v>1561</v>
      </c>
      <c r="J984" s="65">
        <v>40325</v>
      </c>
      <c r="K984" s="17"/>
    </row>
    <row r="985" spans="1:153" s="14" customFormat="1" ht="12.75" x14ac:dyDescent="0.2">
      <c r="A985" s="61"/>
      <c r="B985" s="17"/>
      <c r="C985" s="59">
        <v>964</v>
      </c>
      <c r="D985" s="62" t="s">
        <v>85</v>
      </c>
      <c r="E985" s="62" t="s">
        <v>2035</v>
      </c>
      <c r="F985" s="62" t="s">
        <v>2303</v>
      </c>
      <c r="G985" s="63">
        <v>1912</v>
      </c>
      <c r="H985" s="64">
        <v>0</v>
      </c>
      <c r="I985" s="57" t="s">
        <v>89</v>
      </c>
      <c r="J985" s="87">
        <v>36526</v>
      </c>
      <c r="K985" s="17"/>
    </row>
    <row r="986" spans="1:153" s="14" customFormat="1" ht="12.75" x14ac:dyDescent="0.2">
      <c r="A986" s="61"/>
      <c r="B986" s="17"/>
      <c r="C986" s="59">
        <v>965</v>
      </c>
      <c r="D986" s="62" t="s">
        <v>85</v>
      </c>
      <c r="E986" s="62" t="s">
        <v>1839</v>
      </c>
      <c r="F986" s="62" t="s">
        <v>2303</v>
      </c>
      <c r="G986" s="63">
        <v>1912</v>
      </c>
      <c r="H986" s="64">
        <v>5</v>
      </c>
      <c r="I986" s="57" t="s">
        <v>2304</v>
      </c>
      <c r="J986" s="87">
        <v>36526</v>
      </c>
      <c r="K986" s="17"/>
    </row>
    <row r="987" spans="1:153" s="14" customFormat="1" ht="25.5" x14ac:dyDescent="0.2">
      <c r="A987" s="61"/>
      <c r="B987" s="17"/>
      <c r="C987" s="59">
        <v>966</v>
      </c>
      <c r="D987" s="62" t="s">
        <v>85</v>
      </c>
      <c r="E987" s="62" t="s">
        <v>2305</v>
      </c>
      <c r="F987" s="62" t="s">
        <v>2306</v>
      </c>
      <c r="G987" s="63">
        <v>1914</v>
      </c>
      <c r="H987" s="64">
        <v>0</v>
      </c>
      <c r="I987" s="57" t="s">
        <v>2307</v>
      </c>
      <c r="J987" s="65">
        <v>39696</v>
      </c>
      <c r="K987" s="17"/>
    </row>
    <row r="988" spans="1:153" s="14" customFormat="1" ht="51" x14ac:dyDescent="0.2">
      <c r="A988" s="61"/>
      <c r="B988" s="17"/>
      <c r="C988" s="59">
        <v>967</v>
      </c>
      <c r="D988" s="62" t="s">
        <v>85</v>
      </c>
      <c r="E988" s="62" t="s">
        <v>2308</v>
      </c>
      <c r="F988" s="62" t="s">
        <v>2309</v>
      </c>
      <c r="G988" s="63">
        <v>1915</v>
      </c>
      <c r="H988" s="64">
        <v>5</v>
      </c>
      <c r="I988" s="57" t="s">
        <v>2310</v>
      </c>
      <c r="J988" s="87">
        <v>41097</v>
      </c>
      <c r="K988" s="17"/>
    </row>
    <row r="989" spans="1:153" s="14" customFormat="1" ht="25.5" x14ac:dyDescent="0.2">
      <c r="A989" s="61"/>
      <c r="B989" s="17"/>
      <c r="C989" s="59">
        <v>968</v>
      </c>
      <c r="D989" s="62" t="s">
        <v>85</v>
      </c>
      <c r="E989" s="62" t="s">
        <v>2218</v>
      </c>
      <c r="F989" s="62" t="s">
        <v>2311</v>
      </c>
      <c r="G989" s="63" t="s">
        <v>2312</v>
      </c>
      <c r="H989" s="64">
        <v>0</v>
      </c>
      <c r="I989" s="57" t="s">
        <v>1368</v>
      </c>
      <c r="J989" s="87">
        <v>40370</v>
      </c>
      <c r="K989" s="17"/>
    </row>
    <row r="990" spans="1:153" s="14" customFormat="1" ht="25.5" x14ac:dyDescent="0.2">
      <c r="A990" s="61"/>
      <c r="B990" s="17"/>
      <c r="C990" s="59">
        <v>969</v>
      </c>
      <c r="D990" s="62" t="s">
        <v>85</v>
      </c>
      <c r="E990" s="62" t="s">
        <v>2313</v>
      </c>
      <c r="F990" s="62" t="s">
        <v>2314</v>
      </c>
      <c r="G990" s="63">
        <v>1919</v>
      </c>
      <c r="H990" s="64">
        <v>25</v>
      </c>
      <c r="I990" s="57" t="s">
        <v>2315</v>
      </c>
      <c r="J990" s="65">
        <v>39312</v>
      </c>
      <c r="K990" s="17"/>
    </row>
    <row r="991" spans="1:153" s="14" customFormat="1" ht="38.25" x14ac:dyDescent="0.2">
      <c r="A991" s="61"/>
      <c r="B991" s="17"/>
      <c r="C991" s="59">
        <v>970</v>
      </c>
      <c r="D991" s="62" t="s">
        <v>85</v>
      </c>
      <c r="E991" s="62" t="s">
        <v>2316</v>
      </c>
      <c r="F991" s="62" t="s">
        <v>2317</v>
      </c>
      <c r="G991" s="63">
        <v>1929</v>
      </c>
      <c r="H991" s="57">
        <v>50</v>
      </c>
      <c r="I991" s="57" t="s">
        <v>69</v>
      </c>
      <c r="J991" s="65">
        <v>39125</v>
      </c>
      <c r="K991" s="17"/>
    </row>
    <row r="992" spans="1:153" s="14" customFormat="1" ht="38.25" x14ac:dyDescent="0.2">
      <c r="A992" s="61"/>
      <c r="B992" s="17"/>
      <c r="C992" s="59">
        <v>971</v>
      </c>
      <c r="D992" s="84" t="s">
        <v>85</v>
      </c>
      <c r="E992" s="62" t="s">
        <v>2318</v>
      </c>
      <c r="F992" s="62" t="s">
        <v>2319</v>
      </c>
      <c r="G992" s="63">
        <v>1873</v>
      </c>
      <c r="H992" s="64">
        <v>0</v>
      </c>
      <c r="I992" s="57" t="s">
        <v>84</v>
      </c>
      <c r="J992" s="65">
        <v>42663</v>
      </c>
      <c r="K992" s="17"/>
    </row>
    <row r="993" spans="1:153" s="14" customFormat="1" ht="63.75" x14ac:dyDescent="0.2">
      <c r="A993" s="109"/>
      <c r="B993" s="126"/>
      <c r="C993" s="59">
        <v>972</v>
      </c>
      <c r="D993" s="110" t="s">
        <v>85</v>
      </c>
      <c r="E993" s="110" t="s">
        <v>2320</v>
      </c>
      <c r="F993" s="110" t="s">
        <v>2321</v>
      </c>
      <c r="G993" s="60">
        <v>1882</v>
      </c>
      <c r="H993" s="113" t="s">
        <v>284</v>
      </c>
      <c r="I993" s="60" t="s">
        <v>2322</v>
      </c>
      <c r="J993" s="114">
        <v>41826</v>
      </c>
      <c r="K993" s="126"/>
      <c r="L993" s="76"/>
      <c r="M993" s="76"/>
      <c r="N993" s="76"/>
      <c r="O993" s="76"/>
      <c r="P993" s="76"/>
      <c r="Q993" s="76"/>
      <c r="R993" s="76"/>
      <c r="S993" s="76"/>
      <c r="T993" s="76"/>
      <c r="U993" s="76"/>
      <c r="V993" s="76"/>
      <c r="W993" s="76"/>
      <c r="X993" s="76"/>
      <c r="Y993" s="76"/>
      <c r="Z993" s="76"/>
      <c r="AA993" s="76"/>
      <c r="AB993" s="76"/>
      <c r="AC993" s="76"/>
      <c r="AD993" s="76"/>
      <c r="AE993" s="76"/>
      <c r="AF993" s="76"/>
      <c r="AG993" s="76"/>
      <c r="AH993" s="76"/>
      <c r="AI993" s="76"/>
      <c r="AJ993" s="76"/>
      <c r="AK993" s="76"/>
      <c r="AL993" s="76"/>
      <c r="AM993" s="76"/>
      <c r="AN993" s="76"/>
      <c r="AO993" s="76"/>
      <c r="AP993" s="76"/>
      <c r="AQ993" s="76"/>
      <c r="AR993" s="76"/>
      <c r="AS993" s="76"/>
      <c r="AT993" s="76"/>
      <c r="AU993" s="76"/>
      <c r="AV993" s="76"/>
      <c r="AW993" s="76"/>
      <c r="AX993" s="76"/>
      <c r="AY993" s="76"/>
      <c r="AZ993" s="76"/>
      <c r="BA993" s="76"/>
      <c r="BB993" s="76"/>
      <c r="BC993" s="76"/>
      <c r="BD993" s="76"/>
      <c r="BE993" s="76"/>
      <c r="BF993" s="76"/>
      <c r="BG993" s="76"/>
      <c r="BH993" s="76"/>
      <c r="BI993" s="76"/>
      <c r="BJ993" s="76"/>
      <c r="BK993" s="76"/>
      <c r="BL993" s="76"/>
      <c r="BM993" s="76"/>
      <c r="BN993" s="76"/>
      <c r="BO993" s="76"/>
      <c r="BP993" s="76"/>
      <c r="BQ993" s="76"/>
      <c r="BR993" s="76"/>
      <c r="BS993" s="76"/>
      <c r="BT993" s="76"/>
      <c r="BU993" s="76"/>
      <c r="BV993" s="76"/>
      <c r="BW993" s="76"/>
      <c r="BX993" s="76"/>
      <c r="BY993" s="76"/>
      <c r="BZ993" s="76"/>
      <c r="CA993" s="76"/>
      <c r="CB993" s="76"/>
      <c r="CC993" s="76"/>
      <c r="CD993" s="76"/>
      <c r="CE993" s="76"/>
      <c r="CF993" s="76"/>
      <c r="CG993" s="76"/>
      <c r="CH993" s="76"/>
      <c r="CI993" s="76"/>
      <c r="CJ993" s="76"/>
      <c r="CK993" s="76"/>
      <c r="CL993" s="76"/>
      <c r="CM993" s="76"/>
      <c r="CN993" s="76"/>
      <c r="CO993" s="76"/>
      <c r="CP993" s="76"/>
      <c r="CQ993" s="76"/>
      <c r="CR993" s="76"/>
      <c r="CS993" s="76"/>
      <c r="CT993" s="76"/>
      <c r="CU993" s="76"/>
      <c r="CV993" s="76"/>
      <c r="CW993" s="76"/>
      <c r="CX993" s="76"/>
      <c r="CY993" s="76"/>
      <c r="CZ993" s="76"/>
      <c r="DA993" s="76"/>
      <c r="DB993" s="76"/>
      <c r="DC993" s="76"/>
      <c r="DD993" s="76"/>
      <c r="DE993" s="76"/>
      <c r="DF993" s="76"/>
      <c r="DG993" s="76"/>
      <c r="DH993" s="76"/>
      <c r="DI993" s="76"/>
      <c r="DJ993" s="76"/>
      <c r="DK993" s="76"/>
      <c r="DL993" s="76"/>
      <c r="DM993" s="76"/>
      <c r="DN993" s="76"/>
      <c r="DO993" s="76"/>
      <c r="DP993" s="76"/>
      <c r="DQ993" s="76"/>
      <c r="DR993" s="76"/>
      <c r="DS993" s="76"/>
      <c r="DT993" s="76"/>
      <c r="DU993" s="76"/>
      <c r="DV993" s="76"/>
      <c r="DW993" s="76"/>
      <c r="DX993" s="76"/>
      <c r="DY993" s="76"/>
      <c r="DZ993" s="76"/>
      <c r="EA993" s="76"/>
      <c r="EB993" s="76"/>
      <c r="EC993" s="76"/>
      <c r="ED993" s="76"/>
      <c r="EE993" s="76"/>
      <c r="EF993" s="76"/>
      <c r="EG993" s="76"/>
      <c r="EH993" s="76"/>
      <c r="EI993" s="76"/>
      <c r="EJ993" s="76"/>
      <c r="EK993" s="76"/>
      <c r="EL993" s="76"/>
      <c r="EM993" s="76"/>
      <c r="EN993" s="76"/>
      <c r="EO993" s="76"/>
      <c r="EP993" s="76"/>
      <c r="EQ993" s="76"/>
      <c r="ER993" s="76"/>
      <c r="ES993" s="76"/>
      <c r="ET993" s="76"/>
      <c r="EU993" s="76"/>
      <c r="EV993" s="76"/>
      <c r="EW993" s="76"/>
    </row>
    <row r="994" spans="1:153" s="14" customFormat="1" ht="63.75" x14ac:dyDescent="0.2">
      <c r="A994" s="61" t="s">
        <v>1</v>
      </c>
      <c r="B994" s="94"/>
      <c r="C994" s="59">
        <v>973</v>
      </c>
      <c r="D994" s="84" t="s">
        <v>85</v>
      </c>
      <c r="E994" s="62" t="s">
        <v>2323</v>
      </c>
      <c r="F994" s="62" t="s">
        <v>2324</v>
      </c>
      <c r="G994" s="57">
        <v>1889</v>
      </c>
      <c r="H994" s="63">
        <v>200</v>
      </c>
      <c r="I994" s="57" t="s">
        <v>2325</v>
      </c>
      <c r="J994" s="65">
        <v>43137</v>
      </c>
      <c r="K994" s="17"/>
    </row>
    <row r="995" spans="1:153" s="14" customFormat="1" ht="38.25" x14ac:dyDescent="0.2">
      <c r="A995" s="61" t="s">
        <v>1</v>
      </c>
      <c r="B995" s="68"/>
      <c r="C995" s="59">
        <v>974</v>
      </c>
      <c r="D995" s="62" t="s">
        <v>85</v>
      </c>
      <c r="E995" s="62" t="s">
        <v>2326</v>
      </c>
      <c r="F995" s="62" t="s">
        <v>2327</v>
      </c>
      <c r="G995" s="57">
        <v>1896</v>
      </c>
      <c r="H995" s="63">
        <v>175</v>
      </c>
      <c r="I995" s="57" t="s">
        <v>40</v>
      </c>
      <c r="J995" s="65">
        <v>41885</v>
      </c>
      <c r="K995" s="17"/>
    </row>
    <row r="996" spans="1:153" s="14" customFormat="1" ht="51" x14ac:dyDescent="0.2">
      <c r="A996" s="61" t="s">
        <v>1</v>
      </c>
      <c r="B996" s="17"/>
      <c r="C996" s="59">
        <v>975</v>
      </c>
      <c r="D996" s="62" t="s">
        <v>85</v>
      </c>
      <c r="E996" s="85" t="s">
        <v>2328</v>
      </c>
      <c r="F996" s="62" t="s">
        <v>2329</v>
      </c>
      <c r="G996" s="63">
        <v>1902</v>
      </c>
      <c r="H996" s="64">
        <v>200</v>
      </c>
      <c r="I996" s="57" t="s">
        <v>634</v>
      </c>
      <c r="J996" s="65">
        <v>41834</v>
      </c>
      <c r="K996" s="17"/>
    </row>
    <row r="997" spans="1:153" s="14" customFormat="1" ht="25.5" x14ac:dyDescent="0.2">
      <c r="A997" s="61" t="s">
        <v>1</v>
      </c>
      <c r="B997" s="17"/>
      <c r="C997" s="59">
        <v>976</v>
      </c>
      <c r="D997" s="84" t="s">
        <v>85</v>
      </c>
      <c r="E997" s="62" t="s">
        <v>2331</v>
      </c>
      <c r="F997" s="62" t="s">
        <v>2332</v>
      </c>
      <c r="G997" s="63">
        <v>1906</v>
      </c>
      <c r="H997" s="64">
        <v>0</v>
      </c>
      <c r="I997" s="57" t="s">
        <v>2333</v>
      </c>
      <c r="J997" s="65">
        <v>42640</v>
      </c>
      <c r="K997" s="17"/>
    </row>
    <row r="998" spans="1:153" s="14" customFormat="1" ht="38.25" x14ac:dyDescent="0.2">
      <c r="A998" s="61" t="s">
        <v>1</v>
      </c>
      <c r="B998" s="17"/>
      <c r="C998" s="59">
        <v>977</v>
      </c>
      <c r="D998" s="62" t="s">
        <v>85</v>
      </c>
      <c r="E998" s="62" t="s">
        <v>2330</v>
      </c>
      <c r="F998" s="62" t="s">
        <v>2334</v>
      </c>
      <c r="G998" s="63">
        <v>1906</v>
      </c>
      <c r="H998" s="64">
        <v>0</v>
      </c>
      <c r="I998" s="57" t="s">
        <v>1561</v>
      </c>
      <c r="J998" s="65">
        <v>40325</v>
      </c>
      <c r="K998" s="17"/>
    </row>
    <row r="999" spans="1:153" s="14" customFormat="1" ht="25.5" x14ac:dyDescent="0.2">
      <c r="A999" s="61" t="s">
        <v>1</v>
      </c>
      <c r="B999" s="77"/>
      <c r="C999" s="59">
        <v>978</v>
      </c>
      <c r="D999" s="62" t="s">
        <v>85</v>
      </c>
      <c r="E999" s="62" t="s">
        <v>2335</v>
      </c>
      <c r="F999" s="62" t="s">
        <v>2336</v>
      </c>
      <c r="G999" s="63">
        <v>1908</v>
      </c>
      <c r="H999" s="64">
        <v>50</v>
      </c>
      <c r="I999" s="57" t="s">
        <v>532</v>
      </c>
      <c r="J999" s="65">
        <v>39276</v>
      </c>
      <c r="K999" s="77"/>
    </row>
    <row r="1000" spans="1:153" s="14" customFormat="1" ht="25.5" x14ac:dyDescent="0.2">
      <c r="A1000" s="57" t="s">
        <v>52</v>
      </c>
      <c r="B1000" s="77"/>
      <c r="C1000" s="59">
        <v>979</v>
      </c>
      <c r="D1000" s="62" t="s">
        <v>85</v>
      </c>
      <c r="E1000" s="62" t="s">
        <v>2337</v>
      </c>
      <c r="F1000" s="62" t="s">
        <v>2338</v>
      </c>
      <c r="G1000" s="63">
        <v>1908</v>
      </c>
      <c r="H1000" s="64">
        <v>30</v>
      </c>
      <c r="I1000" s="57" t="s">
        <v>532</v>
      </c>
      <c r="J1000" s="65">
        <v>39276</v>
      </c>
      <c r="K1000" s="77"/>
    </row>
    <row r="1001" spans="1:153" s="14" customFormat="1" ht="12.75" x14ac:dyDescent="0.2">
      <c r="A1001" s="61"/>
      <c r="B1001" s="17"/>
      <c r="C1001" s="59">
        <v>980</v>
      </c>
      <c r="D1001" s="62" t="s">
        <v>85</v>
      </c>
      <c r="E1001" s="62" t="s">
        <v>2339</v>
      </c>
      <c r="F1001" s="85" t="s">
        <v>2340</v>
      </c>
      <c r="G1001" s="63">
        <v>1921</v>
      </c>
      <c r="H1001" s="64">
        <f>200/8</f>
        <v>25</v>
      </c>
      <c r="I1001" s="57" t="s">
        <v>2265</v>
      </c>
      <c r="J1001" s="65">
        <v>39711</v>
      </c>
      <c r="K1001" s="77"/>
      <c r="L1001" s="76"/>
      <c r="M1001" s="76"/>
      <c r="N1001" s="76"/>
      <c r="O1001" s="76"/>
      <c r="P1001" s="76"/>
      <c r="Q1001" s="76"/>
      <c r="R1001" s="76"/>
      <c r="S1001" s="76"/>
      <c r="T1001" s="76"/>
      <c r="U1001" s="76"/>
      <c r="V1001" s="76"/>
      <c r="W1001" s="76"/>
      <c r="X1001" s="76"/>
      <c r="Y1001" s="76"/>
      <c r="Z1001" s="76"/>
      <c r="AA1001" s="76"/>
      <c r="AB1001" s="76"/>
      <c r="AC1001" s="76"/>
      <c r="AD1001" s="76"/>
      <c r="AE1001" s="76"/>
      <c r="AF1001" s="76"/>
      <c r="AG1001" s="76"/>
      <c r="AH1001" s="76"/>
      <c r="AI1001" s="76"/>
      <c r="AJ1001" s="76"/>
      <c r="AK1001" s="76"/>
      <c r="AL1001" s="76"/>
      <c r="AM1001" s="76"/>
      <c r="AN1001" s="76"/>
      <c r="AO1001" s="76"/>
      <c r="AP1001" s="76"/>
      <c r="AQ1001" s="76"/>
      <c r="AR1001" s="76"/>
      <c r="AS1001" s="76"/>
      <c r="AT1001" s="76"/>
      <c r="AU1001" s="76"/>
      <c r="AV1001" s="76"/>
      <c r="AW1001" s="76"/>
      <c r="AX1001" s="76"/>
      <c r="AY1001" s="76"/>
      <c r="AZ1001" s="76"/>
      <c r="BA1001" s="76"/>
      <c r="BB1001" s="76"/>
      <c r="BC1001" s="76"/>
      <c r="BD1001" s="76"/>
      <c r="BE1001" s="76"/>
      <c r="BF1001" s="76"/>
      <c r="BG1001" s="76"/>
      <c r="BH1001" s="76"/>
      <c r="BI1001" s="76"/>
      <c r="BJ1001" s="76"/>
      <c r="BK1001" s="76"/>
      <c r="BL1001" s="76"/>
      <c r="BM1001" s="76"/>
      <c r="BN1001" s="76"/>
      <c r="BO1001" s="76"/>
      <c r="BP1001" s="76"/>
      <c r="BQ1001" s="76"/>
      <c r="BR1001" s="76"/>
      <c r="BS1001" s="76"/>
      <c r="BT1001" s="76"/>
      <c r="BU1001" s="76"/>
      <c r="BV1001" s="76"/>
      <c r="BW1001" s="76"/>
      <c r="BX1001" s="76"/>
      <c r="BY1001" s="76"/>
      <c r="BZ1001" s="76"/>
      <c r="CA1001" s="76"/>
      <c r="CB1001" s="76"/>
      <c r="CC1001" s="76"/>
      <c r="CD1001" s="76"/>
      <c r="CE1001" s="76"/>
      <c r="CF1001" s="76"/>
      <c r="CG1001" s="76"/>
      <c r="CH1001" s="76"/>
      <c r="CI1001" s="76"/>
      <c r="CJ1001" s="76"/>
      <c r="CK1001" s="76"/>
      <c r="CL1001" s="76"/>
      <c r="CM1001" s="76"/>
      <c r="CN1001" s="76"/>
      <c r="CO1001" s="76"/>
      <c r="CP1001" s="76"/>
      <c r="CQ1001" s="76"/>
      <c r="CR1001" s="76"/>
      <c r="CS1001" s="76"/>
      <c r="CT1001" s="76"/>
      <c r="CU1001" s="76"/>
      <c r="CV1001" s="76"/>
      <c r="CW1001" s="76"/>
      <c r="CX1001" s="76"/>
      <c r="CY1001" s="76"/>
      <c r="CZ1001" s="76"/>
      <c r="DA1001" s="76"/>
      <c r="DB1001" s="76"/>
      <c r="DC1001" s="76"/>
      <c r="DD1001" s="76"/>
      <c r="DE1001" s="76"/>
      <c r="DF1001" s="76"/>
      <c r="DG1001" s="76"/>
      <c r="DH1001" s="76"/>
      <c r="DI1001" s="76"/>
      <c r="DJ1001" s="76"/>
      <c r="DK1001" s="76"/>
      <c r="DL1001" s="76"/>
      <c r="DM1001" s="76"/>
      <c r="DN1001" s="76"/>
      <c r="DO1001" s="76"/>
      <c r="DP1001" s="76"/>
      <c r="DQ1001" s="76"/>
      <c r="DR1001" s="76"/>
      <c r="DS1001" s="76"/>
      <c r="DT1001" s="76"/>
      <c r="DU1001" s="76"/>
      <c r="DV1001" s="76"/>
      <c r="DW1001" s="76"/>
      <c r="DX1001" s="76"/>
      <c r="DY1001" s="76"/>
      <c r="DZ1001" s="76"/>
      <c r="EA1001" s="76"/>
      <c r="EB1001" s="76"/>
      <c r="EC1001" s="76"/>
      <c r="ED1001" s="76"/>
      <c r="EE1001" s="76"/>
      <c r="EF1001" s="76"/>
      <c r="EG1001" s="76"/>
      <c r="EH1001" s="76"/>
      <c r="EI1001" s="76"/>
      <c r="EJ1001" s="76"/>
      <c r="EK1001" s="76"/>
      <c r="EL1001" s="76"/>
      <c r="EM1001" s="76"/>
      <c r="EN1001" s="76"/>
      <c r="EO1001" s="76"/>
      <c r="EP1001" s="76"/>
      <c r="EQ1001" s="76"/>
      <c r="ER1001" s="76"/>
      <c r="ES1001" s="76"/>
      <c r="ET1001" s="76"/>
      <c r="EU1001" s="76"/>
      <c r="EV1001" s="76"/>
      <c r="EW1001" s="76"/>
    </row>
    <row r="1002" spans="1:153" s="14" customFormat="1" ht="12.75" x14ac:dyDescent="0.2">
      <c r="A1002" s="61"/>
      <c r="B1002" s="17"/>
      <c r="C1002" s="59">
        <v>981</v>
      </c>
      <c r="D1002" s="62" t="s">
        <v>85</v>
      </c>
      <c r="E1002" s="62" t="s">
        <v>2341</v>
      </c>
      <c r="F1002" s="62" t="s">
        <v>2340</v>
      </c>
      <c r="G1002" s="63">
        <v>1921</v>
      </c>
      <c r="H1002" s="64">
        <f>200/8</f>
        <v>25</v>
      </c>
      <c r="I1002" s="57" t="s">
        <v>2265</v>
      </c>
      <c r="J1002" s="65">
        <v>39711</v>
      </c>
      <c r="K1002" s="77"/>
    </row>
    <row r="1003" spans="1:153" s="14" customFormat="1" ht="25.5" x14ac:dyDescent="0.2">
      <c r="A1003" s="109"/>
      <c r="B1003" s="17"/>
      <c r="C1003" s="59">
        <v>982</v>
      </c>
      <c r="D1003" s="110" t="s">
        <v>85</v>
      </c>
      <c r="E1003" s="110" t="s">
        <v>2342</v>
      </c>
      <c r="F1003" s="110" t="s">
        <v>2340</v>
      </c>
      <c r="G1003" s="112">
        <v>1921</v>
      </c>
      <c r="H1003" s="113" t="s">
        <v>284</v>
      </c>
      <c r="I1003" s="162" t="s">
        <v>2125</v>
      </c>
      <c r="J1003" s="163">
        <v>42301</v>
      </c>
      <c r="K1003" s="126"/>
      <c r="L1003" s="76"/>
      <c r="M1003" s="76"/>
      <c r="N1003" s="76"/>
      <c r="O1003" s="76"/>
      <c r="P1003" s="76"/>
      <c r="Q1003" s="76"/>
      <c r="R1003" s="76"/>
      <c r="S1003" s="76"/>
      <c r="T1003" s="76"/>
      <c r="U1003" s="76"/>
      <c r="V1003" s="76"/>
      <c r="W1003" s="76"/>
      <c r="X1003" s="76"/>
      <c r="Y1003" s="76"/>
      <c r="Z1003" s="76"/>
      <c r="AA1003" s="76"/>
      <c r="AB1003" s="76"/>
      <c r="AC1003" s="76"/>
      <c r="AD1003" s="76"/>
      <c r="AE1003" s="76"/>
      <c r="AF1003" s="76"/>
      <c r="AG1003" s="76"/>
      <c r="AH1003" s="76"/>
      <c r="AI1003" s="76"/>
      <c r="AJ1003" s="76"/>
      <c r="AK1003" s="76"/>
      <c r="AL1003" s="76"/>
      <c r="AM1003" s="76"/>
      <c r="AN1003" s="76"/>
      <c r="AO1003" s="76"/>
      <c r="AP1003" s="76"/>
      <c r="AQ1003" s="76"/>
      <c r="AR1003" s="76"/>
      <c r="AS1003" s="76"/>
      <c r="AT1003" s="76"/>
      <c r="AU1003" s="76"/>
      <c r="AV1003" s="76"/>
      <c r="AW1003" s="76"/>
      <c r="AX1003" s="76"/>
      <c r="AY1003" s="76"/>
      <c r="AZ1003" s="76"/>
      <c r="BA1003" s="76"/>
      <c r="BB1003" s="76"/>
      <c r="BC1003" s="76"/>
      <c r="BD1003" s="76"/>
      <c r="BE1003" s="76"/>
      <c r="BF1003" s="76"/>
      <c r="BG1003" s="76"/>
      <c r="BH1003" s="76"/>
      <c r="BI1003" s="76"/>
      <c r="BJ1003" s="76"/>
      <c r="BK1003" s="76"/>
      <c r="BL1003" s="76"/>
      <c r="BM1003" s="76"/>
      <c r="BN1003" s="76"/>
      <c r="BO1003" s="76"/>
      <c r="BP1003" s="76"/>
      <c r="BQ1003" s="76"/>
      <c r="BR1003" s="76"/>
      <c r="BS1003" s="76"/>
      <c r="BT1003" s="76"/>
      <c r="BU1003" s="76"/>
      <c r="BV1003" s="76"/>
      <c r="BW1003" s="76"/>
      <c r="BX1003" s="76"/>
      <c r="BY1003" s="76"/>
      <c r="BZ1003" s="76"/>
      <c r="CA1003" s="76"/>
      <c r="CB1003" s="76"/>
      <c r="CC1003" s="76"/>
      <c r="CD1003" s="76"/>
      <c r="CE1003" s="76"/>
      <c r="CF1003" s="76"/>
      <c r="CG1003" s="76"/>
      <c r="CH1003" s="76"/>
      <c r="CI1003" s="76"/>
      <c r="CJ1003" s="76"/>
      <c r="CK1003" s="76"/>
      <c r="CL1003" s="76"/>
      <c r="CM1003" s="76"/>
      <c r="CN1003" s="76"/>
      <c r="CO1003" s="76"/>
      <c r="CP1003" s="76"/>
      <c r="CQ1003" s="76"/>
      <c r="CR1003" s="76"/>
      <c r="CS1003" s="76"/>
      <c r="CT1003" s="76"/>
      <c r="CU1003" s="76"/>
      <c r="CV1003" s="76"/>
      <c r="CW1003" s="76"/>
      <c r="CX1003" s="76"/>
      <c r="CY1003" s="76"/>
      <c r="CZ1003" s="76"/>
      <c r="DA1003" s="76"/>
      <c r="DB1003" s="76"/>
      <c r="DC1003" s="76"/>
      <c r="DD1003" s="76"/>
      <c r="DE1003" s="76"/>
      <c r="DF1003" s="76"/>
      <c r="DG1003" s="76"/>
      <c r="DH1003" s="76"/>
      <c r="DI1003" s="76"/>
      <c r="DJ1003" s="76"/>
      <c r="DK1003" s="76"/>
      <c r="DL1003" s="76"/>
      <c r="DM1003" s="76"/>
      <c r="DN1003" s="76"/>
      <c r="DO1003" s="76"/>
      <c r="DP1003" s="76"/>
      <c r="DQ1003" s="76"/>
      <c r="DR1003" s="76"/>
      <c r="DS1003" s="76"/>
      <c r="DT1003" s="76"/>
      <c r="DU1003" s="76"/>
      <c r="DV1003" s="76"/>
      <c r="DW1003" s="76"/>
      <c r="DX1003" s="76"/>
      <c r="DY1003" s="76"/>
      <c r="DZ1003" s="76"/>
      <c r="EA1003" s="76"/>
      <c r="EB1003" s="76"/>
      <c r="EC1003" s="76"/>
      <c r="ED1003" s="76"/>
      <c r="EE1003" s="76"/>
      <c r="EF1003" s="76"/>
      <c r="EG1003" s="76"/>
      <c r="EH1003" s="76"/>
      <c r="EI1003" s="76"/>
      <c r="EJ1003" s="76"/>
      <c r="EK1003" s="76"/>
      <c r="EL1003" s="76"/>
      <c r="EM1003" s="76"/>
      <c r="EN1003" s="76"/>
      <c r="EO1003" s="76"/>
      <c r="EP1003" s="76"/>
      <c r="EQ1003" s="76"/>
      <c r="ER1003" s="76"/>
      <c r="ES1003" s="76"/>
      <c r="ET1003" s="76"/>
      <c r="EU1003" s="76"/>
      <c r="EV1003" s="76"/>
      <c r="EW1003" s="76"/>
    </row>
    <row r="1004" spans="1:153" s="14" customFormat="1" ht="25.5" x14ac:dyDescent="0.2">
      <c r="A1004" s="61"/>
      <c r="B1004" s="17"/>
      <c r="C1004" s="59">
        <v>983</v>
      </c>
      <c r="D1004" s="62" t="s">
        <v>85</v>
      </c>
      <c r="E1004" s="62" t="s">
        <v>2343</v>
      </c>
      <c r="F1004" s="62" t="s">
        <v>2340</v>
      </c>
      <c r="G1004" s="63">
        <v>1921</v>
      </c>
      <c r="H1004" s="64">
        <v>0</v>
      </c>
      <c r="I1004" s="57" t="s">
        <v>1368</v>
      </c>
      <c r="J1004" s="65">
        <v>40370</v>
      </c>
      <c r="K1004" s="17"/>
    </row>
    <row r="1005" spans="1:153" s="14" customFormat="1" ht="12.75" x14ac:dyDescent="0.2">
      <c r="A1005" s="61"/>
      <c r="B1005" s="17"/>
      <c r="C1005" s="59">
        <v>984</v>
      </c>
      <c r="D1005" s="62" t="s">
        <v>85</v>
      </c>
      <c r="E1005" s="62" t="s">
        <v>2339</v>
      </c>
      <c r="F1005" s="62" t="s">
        <v>2344</v>
      </c>
      <c r="G1005" s="63">
        <v>1922</v>
      </c>
      <c r="H1005" s="64">
        <v>0</v>
      </c>
      <c r="I1005" s="57" t="s">
        <v>1828</v>
      </c>
      <c r="J1005" s="65">
        <v>40934</v>
      </c>
      <c r="K1005" s="77"/>
    </row>
    <row r="1006" spans="1:153" s="14" customFormat="1" ht="51" x14ac:dyDescent="0.2">
      <c r="A1006" s="61"/>
      <c r="B1006" s="17"/>
      <c r="C1006" s="59">
        <v>985</v>
      </c>
      <c r="D1006" s="62" t="s">
        <v>85</v>
      </c>
      <c r="E1006" s="62" t="s">
        <v>2308</v>
      </c>
      <c r="F1006" s="62" t="s">
        <v>2345</v>
      </c>
      <c r="G1006" s="63">
        <v>1926</v>
      </c>
      <c r="H1006" s="64">
        <v>0</v>
      </c>
      <c r="I1006" s="57" t="s">
        <v>2240</v>
      </c>
      <c r="J1006" s="87">
        <v>40932</v>
      </c>
      <c r="K1006" s="17"/>
    </row>
    <row r="1007" spans="1:153" s="14" customFormat="1" ht="12.75" x14ac:dyDescent="0.2">
      <c r="A1007" s="61"/>
      <c r="B1007" s="17"/>
      <c r="C1007" s="59">
        <v>986</v>
      </c>
      <c r="D1007" s="62" t="s">
        <v>85</v>
      </c>
      <c r="E1007" s="62" t="s">
        <v>2035</v>
      </c>
      <c r="F1007" s="62" t="s">
        <v>2345</v>
      </c>
      <c r="G1007" s="63">
        <v>1926</v>
      </c>
      <c r="H1007" s="64">
        <v>0</v>
      </c>
      <c r="I1007" s="57" t="s">
        <v>2346</v>
      </c>
      <c r="J1007" s="65">
        <v>39531</v>
      </c>
      <c r="K1007" s="17"/>
    </row>
    <row r="1008" spans="1:153" s="14" customFormat="1" ht="25.5" x14ac:dyDescent="0.2">
      <c r="A1008" s="61"/>
      <c r="B1008" s="17"/>
      <c r="C1008" s="59">
        <v>987</v>
      </c>
      <c r="D1008" s="62" t="s">
        <v>426</v>
      </c>
      <c r="E1008" s="62" t="s">
        <v>2347</v>
      </c>
      <c r="F1008" s="62" t="s">
        <v>2348</v>
      </c>
      <c r="G1008" s="63">
        <v>1929</v>
      </c>
      <c r="H1008" s="64">
        <v>20</v>
      </c>
      <c r="I1008" s="57" t="s">
        <v>679</v>
      </c>
      <c r="J1008" s="65">
        <v>42196</v>
      </c>
      <c r="K1008" s="17"/>
    </row>
    <row r="1009" spans="1:153" s="14" customFormat="1" ht="25.5" x14ac:dyDescent="0.2">
      <c r="A1009" s="61"/>
      <c r="B1009" s="17"/>
      <c r="C1009" s="59">
        <v>988</v>
      </c>
      <c r="D1009" s="62" t="s">
        <v>85</v>
      </c>
      <c r="E1009" s="62" t="s">
        <v>2035</v>
      </c>
      <c r="F1009" s="62" t="s">
        <v>2349</v>
      </c>
      <c r="G1009" s="63">
        <v>1930</v>
      </c>
      <c r="H1009" s="64">
        <v>30</v>
      </c>
      <c r="I1009" s="102" t="s">
        <v>2350</v>
      </c>
      <c r="J1009" s="103">
        <v>38812</v>
      </c>
      <c r="K1009" s="17"/>
    </row>
    <row r="1010" spans="1:153" s="14" customFormat="1" ht="12.75" x14ac:dyDescent="0.2">
      <c r="A1010" s="61"/>
      <c r="B1010" s="17"/>
      <c r="C1010" s="59">
        <v>989</v>
      </c>
      <c r="D1010" s="62" t="s">
        <v>85</v>
      </c>
      <c r="E1010" s="62" t="s">
        <v>2035</v>
      </c>
      <c r="F1010" s="62" t="s">
        <v>2351</v>
      </c>
      <c r="G1010" s="63">
        <v>1933</v>
      </c>
      <c r="H1010" s="64">
        <v>15</v>
      </c>
      <c r="I1010" s="57" t="s">
        <v>69</v>
      </c>
      <c r="J1010" s="87">
        <v>36526</v>
      </c>
      <c r="K1010" s="17"/>
    </row>
    <row r="1011" spans="1:153" s="14" customFormat="1" ht="38.25" x14ac:dyDescent="0.2">
      <c r="A1011" s="109"/>
      <c r="B1011" s="126"/>
      <c r="C1011" s="59">
        <v>990</v>
      </c>
      <c r="D1011" s="110" t="s">
        <v>2200</v>
      </c>
      <c r="E1011" s="110"/>
      <c r="F1011" s="110" t="s">
        <v>2352</v>
      </c>
      <c r="G1011" s="169" t="s">
        <v>46</v>
      </c>
      <c r="H1011" s="113" t="s">
        <v>284</v>
      </c>
      <c r="I1011" s="60" t="s">
        <v>2353</v>
      </c>
      <c r="J1011" s="140">
        <v>36526</v>
      </c>
      <c r="K1011" s="126"/>
      <c r="L1011" s="76"/>
      <c r="M1011" s="76"/>
      <c r="N1011" s="76"/>
      <c r="O1011" s="76"/>
      <c r="P1011" s="76"/>
      <c r="Q1011" s="76"/>
      <c r="R1011" s="76"/>
      <c r="S1011" s="76"/>
      <c r="T1011" s="76"/>
      <c r="U1011" s="76"/>
      <c r="V1011" s="76"/>
      <c r="W1011" s="76"/>
      <c r="X1011" s="76"/>
      <c r="Y1011" s="76"/>
      <c r="Z1011" s="76"/>
      <c r="AA1011" s="76"/>
      <c r="AB1011" s="76"/>
      <c r="AC1011" s="76"/>
      <c r="AD1011" s="76"/>
      <c r="AE1011" s="76"/>
      <c r="AF1011" s="76"/>
      <c r="AG1011" s="76"/>
      <c r="AH1011" s="76"/>
      <c r="AI1011" s="76"/>
      <c r="AJ1011" s="76"/>
      <c r="AK1011" s="76"/>
      <c r="AL1011" s="76"/>
      <c r="AM1011" s="76"/>
      <c r="AN1011" s="76"/>
      <c r="AO1011" s="76"/>
      <c r="AP1011" s="76"/>
      <c r="AQ1011" s="76"/>
      <c r="AR1011" s="76"/>
      <c r="AS1011" s="76"/>
      <c r="AT1011" s="76"/>
      <c r="AU1011" s="76"/>
      <c r="AV1011" s="76"/>
      <c r="AW1011" s="76"/>
      <c r="AX1011" s="76"/>
      <c r="AY1011" s="76"/>
      <c r="AZ1011" s="76"/>
      <c r="BA1011" s="76"/>
      <c r="BB1011" s="76"/>
      <c r="BC1011" s="76"/>
      <c r="BD1011" s="76"/>
      <c r="BE1011" s="76"/>
      <c r="BF1011" s="76"/>
      <c r="BG1011" s="76"/>
      <c r="BH1011" s="76"/>
      <c r="BI1011" s="76"/>
      <c r="BJ1011" s="76"/>
      <c r="BK1011" s="76"/>
      <c r="BL1011" s="76"/>
      <c r="BM1011" s="76"/>
      <c r="BN1011" s="76"/>
      <c r="BO1011" s="76"/>
      <c r="BP1011" s="76"/>
      <c r="BQ1011" s="76"/>
      <c r="BR1011" s="76"/>
      <c r="BS1011" s="76"/>
      <c r="BT1011" s="76"/>
      <c r="BU1011" s="76"/>
      <c r="BV1011" s="76"/>
      <c r="BW1011" s="76"/>
      <c r="BX1011" s="76"/>
      <c r="BY1011" s="76"/>
      <c r="BZ1011" s="76"/>
      <c r="CA1011" s="76"/>
      <c r="CB1011" s="76"/>
      <c r="CC1011" s="76"/>
      <c r="CD1011" s="76"/>
      <c r="CE1011" s="76"/>
      <c r="CF1011" s="76"/>
      <c r="CG1011" s="76"/>
      <c r="CH1011" s="76"/>
      <c r="CI1011" s="76"/>
      <c r="CJ1011" s="76"/>
      <c r="CK1011" s="76"/>
      <c r="CL1011" s="76"/>
      <c r="CM1011" s="76"/>
      <c r="CN1011" s="76"/>
      <c r="CO1011" s="76"/>
      <c r="CP1011" s="76"/>
      <c r="CQ1011" s="76"/>
      <c r="CR1011" s="76"/>
      <c r="CS1011" s="76"/>
      <c r="CT1011" s="76"/>
      <c r="CU1011" s="76"/>
      <c r="CV1011" s="76"/>
      <c r="CW1011" s="76"/>
      <c r="CX1011" s="76"/>
      <c r="CY1011" s="76"/>
      <c r="CZ1011" s="76"/>
      <c r="DA1011" s="76"/>
      <c r="DB1011" s="76"/>
      <c r="DC1011" s="76"/>
      <c r="DD1011" s="76"/>
      <c r="DE1011" s="76"/>
      <c r="DF1011" s="76"/>
      <c r="DG1011" s="76"/>
      <c r="DH1011" s="76"/>
      <c r="DI1011" s="76"/>
      <c r="DJ1011" s="76"/>
      <c r="DK1011" s="76"/>
      <c r="DL1011" s="76"/>
      <c r="DM1011" s="76"/>
      <c r="DN1011" s="76"/>
      <c r="DO1011" s="76"/>
      <c r="DP1011" s="76"/>
      <c r="DQ1011" s="76"/>
      <c r="DR1011" s="76"/>
      <c r="DS1011" s="76"/>
      <c r="DT1011" s="76"/>
      <c r="DU1011" s="76"/>
      <c r="DV1011" s="76"/>
      <c r="DW1011" s="76"/>
      <c r="DX1011" s="76"/>
      <c r="DY1011" s="76"/>
      <c r="DZ1011" s="76"/>
      <c r="EA1011" s="76"/>
      <c r="EB1011" s="76"/>
      <c r="EC1011" s="76"/>
      <c r="ED1011" s="76"/>
      <c r="EE1011" s="76"/>
      <c r="EF1011" s="76"/>
      <c r="EG1011" s="76"/>
      <c r="EH1011" s="76"/>
      <c r="EI1011" s="76"/>
      <c r="EJ1011" s="76"/>
      <c r="EK1011" s="76"/>
      <c r="EL1011" s="76"/>
      <c r="EM1011" s="76"/>
      <c r="EN1011" s="76"/>
      <c r="EO1011" s="76"/>
      <c r="EP1011" s="76"/>
      <c r="EQ1011" s="76"/>
      <c r="ER1011" s="76"/>
      <c r="ES1011" s="76"/>
      <c r="ET1011" s="76"/>
      <c r="EU1011" s="76"/>
      <c r="EV1011" s="76"/>
      <c r="EW1011" s="76"/>
    </row>
    <row r="1012" spans="1:153" s="76" customFormat="1" ht="25.5" x14ac:dyDescent="0.2">
      <c r="A1012" s="61" t="s">
        <v>1</v>
      </c>
      <c r="B1012" s="94"/>
      <c r="C1012" s="59">
        <v>991</v>
      </c>
      <c r="D1012" s="84" t="s">
        <v>85</v>
      </c>
      <c r="E1012" s="62" t="s">
        <v>2354</v>
      </c>
      <c r="F1012" s="62" t="s">
        <v>2355</v>
      </c>
      <c r="G1012" s="115">
        <v>1924</v>
      </c>
      <c r="H1012" s="64">
        <v>150</v>
      </c>
      <c r="I1012" s="57" t="s">
        <v>2325</v>
      </c>
      <c r="J1012" s="65">
        <v>43137</v>
      </c>
      <c r="K1012" s="17"/>
      <c r="L1012" s="14"/>
      <c r="M1012" s="14"/>
      <c r="N1012" s="14"/>
      <c r="O1012" s="14"/>
      <c r="P1012" s="14"/>
      <c r="Q1012" s="14"/>
      <c r="R1012" s="14"/>
      <c r="S1012" s="14"/>
      <c r="T1012" s="14"/>
      <c r="U1012" s="14"/>
      <c r="V1012" s="14"/>
      <c r="W1012" s="14"/>
      <c r="X1012" s="14"/>
      <c r="Y1012" s="14"/>
      <c r="Z1012" s="14"/>
      <c r="AA1012" s="14"/>
      <c r="AB1012" s="14"/>
      <c r="AC1012" s="14"/>
      <c r="AD1012" s="14"/>
      <c r="AE1012" s="14"/>
      <c r="AF1012" s="14"/>
      <c r="AG1012" s="14"/>
      <c r="AH1012" s="14"/>
      <c r="AI1012" s="14"/>
      <c r="AJ1012" s="14"/>
      <c r="AK1012" s="14"/>
      <c r="AL1012" s="14"/>
      <c r="AM1012" s="14"/>
      <c r="AN1012" s="14"/>
      <c r="AO1012" s="14"/>
      <c r="AP1012" s="14"/>
      <c r="AQ1012" s="14"/>
      <c r="AR1012" s="14"/>
      <c r="AS1012" s="14"/>
      <c r="AT1012" s="14"/>
      <c r="AU1012" s="14"/>
      <c r="AV1012" s="14"/>
      <c r="AW1012" s="14"/>
      <c r="AX1012" s="14"/>
      <c r="AY1012" s="14"/>
      <c r="AZ1012" s="14"/>
      <c r="BA1012" s="14"/>
      <c r="BB1012" s="14"/>
      <c r="BC1012" s="14"/>
      <c r="BD1012" s="14"/>
      <c r="BE1012" s="14"/>
      <c r="BF1012" s="14"/>
      <c r="BG1012" s="14"/>
      <c r="BH1012" s="14"/>
      <c r="BI1012" s="14"/>
      <c r="BJ1012" s="14"/>
      <c r="BK1012" s="14"/>
      <c r="BL1012" s="14"/>
      <c r="BM1012" s="14"/>
      <c r="BN1012" s="14"/>
      <c r="BO1012" s="14"/>
      <c r="BP1012" s="14"/>
      <c r="BQ1012" s="14"/>
      <c r="BR1012" s="14"/>
      <c r="BS1012" s="14"/>
      <c r="BT1012" s="14"/>
      <c r="BU1012" s="14"/>
      <c r="BV1012" s="14"/>
      <c r="BW1012" s="14"/>
      <c r="BX1012" s="14"/>
      <c r="BY1012" s="14"/>
      <c r="BZ1012" s="14"/>
      <c r="CA1012" s="14"/>
      <c r="CB1012" s="14"/>
      <c r="CC1012" s="14"/>
      <c r="CD1012" s="14"/>
      <c r="CE1012" s="14"/>
      <c r="CF1012" s="14"/>
      <c r="CG1012" s="14"/>
      <c r="CH1012" s="14"/>
      <c r="CI1012" s="14"/>
      <c r="CJ1012" s="14"/>
      <c r="CK1012" s="14"/>
      <c r="CL1012" s="14"/>
      <c r="CM1012" s="14"/>
      <c r="CN1012" s="14"/>
      <c r="CO1012" s="14"/>
      <c r="CP1012" s="14"/>
      <c r="CQ1012" s="14"/>
      <c r="CR1012" s="14"/>
      <c r="CS1012" s="14"/>
      <c r="CT1012" s="14"/>
      <c r="CU1012" s="14"/>
      <c r="CV1012" s="14"/>
      <c r="CW1012" s="14"/>
      <c r="CX1012" s="14"/>
      <c r="CY1012" s="14"/>
      <c r="CZ1012" s="14"/>
      <c r="DA1012" s="14"/>
      <c r="DB1012" s="14"/>
      <c r="DC1012" s="14"/>
      <c r="DD1012" s="14"/>
      <c r="DE1012" s="14"/>
      <c r="DF1012" s="14"/>
      <c r="DG1012" s="14"/>
      <c r="DH1012" s="14"/>
      <c r="DI1012" s="14"/>
      <c r="DJ1012" s="14"/>
      <c r="DK1012" s="14"/>
      <c r="DL1012" s="14"/>
      <c r="DM1012" s="14"/>
      <c r="DN1012" s="14"/>
      <c r="DO1012" s="14"/>
      <c r="DP1012" s="14"/>
      <c r="DQ1012" s="14"/>
      <c r="DR1012" s="14"/>
      <c r="DS1012" s="14"/>
      <c r="DT1012" s="14"/>
      <c r="DU1012" s="14"/>
      <c r="DV1012" s="14"/>
      <c r="DW1012" s="14"/>
      <c r="DX1012" s="14"/>
      <c r="DY1012" s="14"/>
      <c r="DZ1012" s="14"/>
      <c r="EA1012" s="14"/>
      <c r="EB1012" s="14"/>
      <c r="EC1012" s="14"/>
      <c r="ED1012" s="14"/>
      <c r="EE1012" s="14"/>
      <c r="EF1012" s="14"/>
      <c r="EG1012" s="14"/>
      <c r="EH1012" s="14"/>
      <c r="EI1012" s="14"/>
      <c r="EJ1012" s="14"/>
      <c r="EK1012" s="14"/>
      <c r="EL1012" s="14"/>
      <c r="EM1012" s="14"/>
      <c r="EN1012" s="14"/>
      <c r="EO1012" s="14"/>
      <c r="EP1012" s="14"/>
      <c r="EQ1012" s="14"/>
      <c r="ER1012" s="14"/>
      <c r="ES1012" s="14"/>
      <c r="ET1012" s="14"/>
      <c r="EU1012" s="14"/>
      <c r="EV1012" s="14"/>
      <c r="EW1012" s="14"/>
    </row>
    <row r="1013" spans="1:153" s="14" customFormat="1" ht="38.25" x14ac:dyDescent="0.2">
      <c r="A1013" s="61"/>
      <c r="B1013" s="17"/>
      <c r="C1013" s="59">
        <v>992</v>
      </c>
      <c r="D1013" s="62" t="s">
        <v>85</v>
      </c>
      <c r="E1013" s="62" t="s">
        <v>2356</v>
      </c>
      <c r="F1013" s="62" t="s">
        <v>2357</v>
      </c>
      <c r="G1013" s="63">
        <v>1934</v>
      </c>
      <c r="H1013" s="64">
        <v>40</v>
      </c>
      <c r="I1013" s="57" t="s">
        <v>2358</v>
      </c>
      <c r="J1013" s="65">
        <v>40041</v>
      </c>
      <c r="K1013" s="17"/>
    </row>
    <row r="1014" spans="1:153" s="14" customFormat="1" ht="25.5" x14ac:dyDescent="0.2">
      <c r="A1014" s="61"/>
      <c r="B1014" s="17"/>
      <c r="C1014" s="59">
        <v>993</v>
      </c>
      <c r="D1014" s="62" t="s">
        <v>85</v>
      </c>
      <c r="E1014" s="62"/>
      <c r="F1014" s="62" t="s">
        <v>2359</v>
      </c>
      <c r="G1014" s="63">
        <v>1937</v>
      </c>
      <c r="H1014" s="64" t="s">
        <v>89</v>
      </c>
      <c r="I1014" s="86" t="s">
        <v>52</v>
      </c>
      <c r="J1014" s="87">
        <v>36526</v>
      </c>
      <c r="K1014" s="17"/>
    </row>
    <row r="1015" spans="1:153" s="14" customFormat="1" ht="38.25" x14ac:dyDescent="0.2">
      <c r="A1015" s="61"/>
      <c r="B1015" s="17"/>
      <c r="C1015" s="59">
        <v>994</v>
      </c>
      <c r="D1015" s="62" t="s">
        <v>2200</v>
      </c>
      <c r="E1015" s="62" t="s">
        <v>2360</v>
      </c>
      <c r="F1015" s="62" t="s">
        <v>2361</v>
      </c>
      <c r="G1015" s="57">
        <v>1937</v>
      </c>
      <c r="H1015" s="64">
        <f>250-(250*0.8)</f>
        <v>50</v>
      </c>
      <c r="I1015" s="57" t="s">
        <v>133</v>
      </c>
      <c r="J1015" s="65">
        <v>41913</v>
      </c>
      <c r="K1015" s="17"/>
    </row>
    <row r="1016" spans="1:153" s="14" customFormat="1" ht="25.5" x14ac:dyDescent="0.2">
      <c r="A1016" s="61" t="s">
        <v>1</v>
      </c>
      <c r="B1016" s="17"/>
      <c r="C1016" s="59">
        <v>995</v>
      </c>
      <c r="D1016" s="62" t="s">
        <v>2078</v>
      </c>
      <c r="E1016" s="62" t="s">
        <v>2362</v>
      </c>
      <c r="F1016" s="62" t="s">
        <v>2363</v>
      </c>
      <c r="G1016" s="57">
        <v>1937</v>
      </c>
      <c r="H1016" s="64">
        <f>120-(120*0.8)</f>
        <v>24</v>
      </c>
      <c r="I1016" s="57" t="s">
        <v>133</v>
      </c>
      <c r="J1016" s="65">
        <v>41913</v>
      </c>
      <c r="K1016" s="17"/>
    </row>
    <row r="1017" spans="1:153" s="14" customFormat="1" ht="12.75" x14ac:dyDescent="0.2">
      <c r="A1017" s="61"/>
      <c r="B1017" s="120"/>
      <c r="C1017" s="59">
        <v>996</v>
      </c>
      <c r="D1017" s="62" t="s">
        <v>85</v>
      </c>
      <c r="E1017" s="62" t="s">
        <v>2035</v>
      </c>
      <c r="F1017" s="62" t="s">
        <v>2364</v>
      </c>
      <c r="G1017" s="63">
        <v>1938</v>
      </c>
      <c r="H1017" s="64">
        <v>0</v>
      </c>
      <c r="I1017" s="57" t="s">
        <v>2307</v>
      </c>
      <c r="J1017" s="65">
        <v>39696</v>
      </c>
      <c r="K1017" s="17"/>
      <c r="L1017" s="76"/>
      <c r="M1017" s="76"/>
      <c r="N1017" s="76"/>
      <c r="O1017" s="76"/>
      <c r="P1017" s="76"/>
      <c r="Q1017" s="76"/>
      <c r="R1017" s="76"/>
      <c r="S1017" s="76"/>
      <c r="T1017" s="76"/>
      <c r="U1017" s="76"/>
      <c r="V1017" s="76"/>
      <c r="W1017" s="76"/>
      <c r="X1017" s="76"/>
      <c r="Y1017" s="76"/>
      <c r="Z1017" s="76"/>
      <c r="AA1017" s="76"/>
      <c r="AB1017" s="76"/>
      <c r="AC1017" s="76"/>
      <c r="AD1017" s="76"/>
      <c r="AE1017" s="76"/>
      <c r="AF1017" s="76"/>
      <c r="AG1017" s="76"/>
      <c r="AH1017" s="76"/>
      <c r="AI1017" s="76"/>
      <c r="AJ1017" s="76"/>
      <c r="AK1017" s="76"/>
      <c r="AL1017" s="76"/>
      <c r="AM1017" s="76"/>
      <c r="AN1017" s="76"/>
      <c r="AO1017" s="76"/>
      <c r="AP1017" s="76"/>
      <c r="AQ1017" s="76"/>
      <c r="AR1017" s="76"/>
      <c r="AS1017" s="76"/>
      <c r="AT1017" s="76"/>
      <c r="AU1017" s="76"/>
      <c r="AV1017" s="76"/>
      <c r="AW1017" s="76"/>
      <c r="AX1017" s="76"/>
      <c r="AY1017" s="76"/>
      <c r="AZ1017" s="76"/>
      <c r="BA1017" s="76"/>
      <c r="BB1017" s="76"/>
      <c r="BC1017" s="76"/>
      <c r="BD1017" s="76"/>
      <c r="BE1017" s="76"/>
      <c r="BF1017" s="76"/>
      <c r="BG1017" s="76"/>
      <c r="BH1017" s="76"/>
      <c r="BI1017" s="76"/>
      <c r="BJ1017" s="76"/>
      <c r="BK1017" s="76"/>
      <c r="BL1017" s="76"/>
      <c r="BM1017" s="76"/>
      <c r="BN1017" s="76"/>
      <c r="BO1017" s="76"/>
      <c r="BP1017" s="76"/>
      <c r="BQ1017" s="76"/>
      <c r="BR1017" s="76"/>
      <c r="BS1017" s="76"/>
      <c r="BT1017" s="76"/>
      <c r="BU1017" s="76"/>
      <c r="BV1017" s="76"/>
      <c r="BW1017" s="76"/>
      <c r="BX1017" s="76"/>
      <c r="BY1017" s="76"/>
      <c r="BZ1017" s="76"/>
      <c r="CA1017" s="76"/>
      <c r="CB1017" s="76"/>
      <c r="CC1017" s="76"/>
      <c r="CD1017" s="76"/>
      <c r="CE1017" s="76"/>
      <c r="CF1017" s="76"/>
      <c r="CG1017" s="76"/>
      <c r="CH1017" s="76"/>
      <c r="CI1017" s="76"/>
      <c r="CJ1017" s="76"/>
      <c r="CK1017" s="76"/>
      <c r="CL1017" s="76"/>
      <c r="CM1017" s="76"/>
      <c r="CN1017" s="76"/>
      <c r="CO1017" s="76"/>
      <c r="CP1017" s="76"/>
      <c r="CQ1017" s="76"/>
      <c r="CR1017" s="76"/>
      <c r="CS1017" s="76"/>
      <c r="CT1017" s="76"/>
      <c r="CU1017" s="76"/>
      <c r="CV1017" s="76"/>
      <c r="CW1017" s="76"/>
      <c r="CX1017" s="76"/>
      <c r="CY1017" s="76"/>
      <c r="CZ1017" s="76"/>
      <c r="DA1017" s="76"/>
      <c r="DB1017" s="76"/>
      <c r="DC1017" s="76"/>
      <c r="DD1017" s="76"/>
      <c r="DE1017" s="76"/>
      <c r="DF1017" s="76"/>
      <c r="DG1017" s="76"/>
      <c r="DH1017" s="76"/>
      <c r="DI1017" s="76"/>
      <c r="DJ1017" s="76"/>
      <c r="DK1017" s="76"/>
      <c r="DL1017" s="76"/>
      <c r="DM1017" s="76"/>
      <c r="DN1017" s="76"/>
      <c r="DO1017" s="76"/>
      <c r="DP1017" s="76"/>
      <c r="DQ1017" s="76"/>
      <c r="DR1017" s="76"/>
      <c r="DS1017" s="76"/>
      <c r="DT1017" s="76"/>
      <c r="DU1017" s="76"/>
      <c r="DV1017" s="76"/>
      <c r="DW1017" s="76"/>
      <c r="DX1017" s="76"/>
      <c r="DY1017" s="76"/>
      <c r="DZ1017" s="76"/>
      <c r="EA1017" s="76"/>
      <c r="EB1017" s="76"/>
      <c r="EC1017" s="76"/>
      <c r="ED1017" s="76"/>
      <c r="EE1017" s="76"/>
      <c r="EF1017" s="76"/>
      <c r="EG1017" s="76"/>
      <c r="EH1017" s="76"/>
      <c r="EI1017" s="76"/>
      <c r="EJ1017" s="76"/>
      <c r="EK1017" s="76"/>
      <c r="EL1017" s="76"/>
      <c r="EM1017" s="76"/>
      <c r="EN1017" s="76"/>
      <c r="EO1017" s="76"/>
      <c r="EP1017" s="76"/>
      <c r="EQ1017" s="76"/>
      <c r="ER1017" s="76"/>
      <c r="ES1017" s="76"/>
      <c r="ET1017" s="76"/>
      <c r="EU1017" s="76"/>
      <c r="EV1017" s="76"/>
      <c r="EW1017" s="76"/>
    </row>
    <row r="1018" spans="1:153" s="14" customFormat="1" ht="12.75" x14ac:dyDescent="0.2">
      <c r="A1018" s="61"/>
      <c r="B1018" s="17"/>
      <c r="C1018" s="59">
        <v>997</v>
      </c>
      <c r="D1018" s="62" t="s">
        <v>85</v>
      </c>
      <c r="E1018" s="62" t="s">
        <v>2365</v>
      </c>
      <c r="F1018" s="62" t="s">
        <v>2364</v>
      </c>
      <c r="G1018" s="63">
        <v>1938</v>
      </c>
      <c r="H1018" s="64">
        <v>0</v>
      </c>
      <c r="I1018" s="57" t="s">
        <v>2307</v>
      </c>
      <c r="J1018" s="65">
        <v>39696</v>
      </c>
      <c r="K1018" s="17"/>
    </row>
    <row r="1019" spans="1:153" s="14" customFormat="1" ht="25.5" x14ac:dyDescent="0.2">
      <c r="A1019" s="61"/>
      <c r="B1019" s="17"/>
      <c r="C1019" s="59">
        <v>998</v>
      </c>
      <c r="D1019" s="84" t="s">
        <v>85</v>
      </c>
      <c r="E1019" s="62" t="s">
        <v>2366</v>
      </c>
      <c r="F1019" s="62" t="s">
        <v>2367</v>
      </c>
      <c r="G1019" s="63">
        <v>1939</v>
      </c>
      <c r="H1019" s="64">
        <v>20</v>
      </c>
      <c r="I1019" s="57" t="s">
        <v>2368</v>
      </c>
      <c r="J1019" s="65">
        <v>42568</v>
      </c>
      <c r="K1019" s="17"/>
    </row>
    <row r="1020" spans="1:153" s="14" customFormat="1" ht="12.75" x14ac:dyDescent="0.2">
      <c r="A1020" s="61"/>
      <c r="B1020" s="17"/>
      <c r="C1020" s="59">
        <v>999</v>
      </c>
      <c r="D1020" s="84" t="s">
        <v>85</v>
      </c>
      <c r="E1020" s="62" t="s">
        <v>2369</v>
      </c>
      <c r="F1020" s="62" t="s">
        <v>2367</v>
      </c>
      <c r="G1020" s="63">
        <v>1939</v>
      </c>
      <c r="H1020" s="64">
        <v>0</v>
      </c>
      <c r="I1020" s="57" t="s">
        <v>2099</v>
      </c>
      <c r="J1020" s="65">
        <v>42853</v>
      </c>
      <c r="K1020" s="17"/>
    </row>
    <row r="1021" spans="1:153" s="130" customFormat="1" ht="25.5" x14ac:dyDescent="0.2">
      <c r="A1021" s="61"/>
      <c r="B1021" s="17"/>
      <c r="C1021" s="59">
        <v>1000</v>
      </c>
      <c r="D1021" s="62" t="s">
        <v>85</v>
      </c>
      <c r="E1021" s="62" t="s">
        <v>2370</v>
      </c>
      <c r="F1021" s="62" t="s">
        <v>2371</v>
      </c>
      <c r="G1021" s="63">
        <v>1943</v>
      </c>
      <c r="H1021" s="64" t="s">
        <v>89</v>
      </c>
      <c r="I1021" s="86" t="s">
        <v>52</v>
      </c>
      <c r="J1021" s="87">
        <v>36526</v>
      </c>
      <c r="K1021" s="17"/>
      <c r="L1021" s="14"/>
      <c r="M1021" s="14"/>
      <c r="N1021" s="14"/>
      <c r="O1021" s="14"/>
      <c r="P1021" s="14"/>
      <c r="Q1021" s="14"/>
      <c r="R1021" s="14"/>
      <c r="S1021" s="14"/>
      <c r="T1021" s="14"/>
      <c r="U1021" s="14"/>
      <c r="V1021" s="14"/>
      <c r="W1021" s="14"/>
      <c r="X1021" s="14"/>
      <c r="Y1021" s="14"/>
      <c r="Z1021" s="14"/>
      <c r="AA1021" s="14"/>
      <c r="AB1021" s="14"/>
      <c r="AC1021" s="14"/>
      <c r="AD1021" s="14"/>
      <c r="AE1021" s="14"/>
      <c r="AF1021" s="14"/>
      <c r="AG1021" s="14"/>
      <c r="AH1021" s="14"/>
      <c r="AI1021" s="14"/>
      <c r="AJ1021" s="14"/>
      <c r="AK1021" s="14"/>
      <c r="AL1021" s="14"/>
      <c r="AM1021" s="14"/>
      <c r="AN1021" s="14"/>
      <c r="AO1021" s="14"/>
      <c r="AP1021" s="14"/>
      <c r="AQ1021" s="14"/>
      <c r="AR1021" s="14"/>
      <c r="AS1021" s="14"/>
      <c r="AT1021" s="14"/>
      <c r="AU1021" s="14"/>
      <c r="AV1021" s="14"/>
      <c r="AW1021" s="14"/>
      <c r="AX1021" s="14"/>
      <c r="AY1021" s="14"/>
      <c r="AZ1021" s="14"/>
      <c r="BA1021" s="14"/>
      <c r="BB1021" s="14"/>
      <c r="BC1021" s="14"/>
      <c r="BD1021" s="14"/>
      <c r="BE1021" s="14"/>
      <c r="BF1021" s="14"/>
      <c r="BG1021" s="14"/>
      <c r="BH1021" s="14"/>
      <c r="BI1021" s="14"/>
      <c r="BJ1021" s="14"/>
      <c r="BK1021" s="14"/>
      <c r="BL1021" s="14"/>
      <c r="BM1021" s="14"/>
      <c r="BN1021" s="14"/>
      <c r="BO1021" s="14"/>
      <c r="BP1021" s="14"/>
      <c r="BQ1021" s="14"/>
      <c r="BR1021" s="14"/>
      <c r="BS1021" s="14"/>
      <c r="BT1021" s="14"/>
      <c r="BU1021" s="14"/>
      <c r="BV1021" s="14"/>
      <c r="BW1021" s="14"/>
      <c r="BX1021" s="14"/>
      <c r="BY1021" s="14"/>
      <c r="BZ1021" s="14"/>
      <c r="CA1021" s="14"/>
      <c r="CB1021" s="14"/>
      <c r="CC1021" s="14"/>
      <c r="CD1021" s="14"/>
      <c r="CE1021" s="14"/>
      <c r="CF1021" s="14"/>
      <c r="CG1021" s="14"/>
      <c r="CH1021" s="14"/>
      <c r="CI1021" s="14"/>
      <c r="CJ1021" s="14"/>
      <c r="CK1021" s="14"/>
      <c r="CL1021" s="14"/>
      <c r="CM1021" s="14"/>
      <c r="CN1021" s="14"/>
      <c r="CO1021" s="14"/>
      <c r="CP1021" s="14"/>
      <c r="CQ1021" s="14"/>
      <c r="CR1021" s="14"/>
      <c r="CS1021" s="14"/>
      <c r="CT1021" s="14"/>
      <c r="CU1021" s="14"/>
      <c r="CV1021" s="14"/>
      <c r="CW1021" s="14"/>
      <c r="CX1021" s="14"/>
      <c r="CY1021" s="14"/>
      <c r="CZ1021" s="14"/>
      <c r="DA1021" s="14"/>
      <c r="DB1021" s="14"/>
      <c r="DC1021" s="14"/>
      <c r="DD1021" s="14"/>
      <c r="DE1021" s="14"/>
      <c r="DF1021" s="14"/>
      <c r="DG1021" s="14"/>
      <c r="DH1021" s="14"/>
      <c r="DI1021" s="14"/>
      <c r="DJ1021" s="14"/>
      <c r="DK1021" s="14"/>
      <c r="DL1021" s="14"/>
      <c r="DM1021" s="14"/>
      <c r="DN1021" s="14"/>
      <c r="DO1021" s="14"/>
      <c r="DP1021" s="14"/>
      <c r="DQ1021" s="14"/>
      <c r="DR1021" s="14"/>
      <c r="DS1021" s="14"/>
      <c r="DT1021" s="14"/>
      <c r="DU1021" s="14"/>
      <c r="DV1021" s="14"/>
      <c r="DW1021" s="14"/>
      <c r="DX1021" s="14"/>
      <c r="DY1021" s="14"/>
      <c r="DZ1021" s="14"/>
      <c r="EA1021" s="14"/>
      <c r="EB1021" s="14"/>
      <c r="EC1021" s="14"/>
      <c r="ED1021" s="14"/>
      <c r="EE1021" s="14"/>
      <c r="EF1021" s="14"/>
      <c r="EG1021" s="14"/>
      <c r="EH1021" s="14"/>
      <c r="EI1021" s="14"/>
      <c r="EJ1021" s="14"/>
      <c r="EK1021" s="14"/>
      <c r="EL1021" s="14"/>
      <c r="EM1021" s="14"/>
      <c r="EN1021" s="14"/>
      <c r="EO1021" s="14"/>
      <c r="EP1021" s="14"/>
      <c r="EQ1021" s="14"/>
      <c r="ER1021" s="14"/>
      <c r="ES1021" s="14"/>
      <c r="ET1021" s="14"/>
      <c r="EU1021" s="14"/>
      <c r="EV1021" s="14"/>
      <c r="EW1021" s="14"/>
    </row>
    <row r="1022" spans="1:153" s="14" customFormat="1" ht="12.75" x14ac:dyDescent="0.2">
      <c r="A1022" s="61"/>
      <c r="B1022" s="17"/>
      <c r="C1022" s="59">
        <v>1001</v>
      </c>
      <c r="D1022" s="62" t="s">
        <v>85</v>
      </c>
      <c r="E1022" s="62" t="s">
        <v>2372</v>
      </c>
      <c r="F1022" s="62" t="s">
        <v>2373</v>
      </c>
      <c r="G1022" s="63">
        <v>1946</v>
      </c>
      <c r="H1022" s="64">
        <v>0</v>
      </c>
      <c r="I1022" s="57" t="s">
        <v>2099</v>
      </c>
      <c r="J1022" s="65">
        <v>42335</v>
      </c>
      <c r="K1022" s="17"/>
      <c r="L1022" s="76"/>
      <c r="M1022" s="76"/>
      <c r="N1022" s="76"/>
      <c r="O1022" s="76"/>
      <c r="P1022" s="76"/>
      <c r="Q1022" s="76"/>
      <c r="R1022" s="76"/>
      <c r="S1022" s="76"/>
      <c r="T1022" s="76"/>
      <c r="U1022" s="76"/>
      <c r="V1022" s="76"/>
      <c r="W1022" s="76"/>
      <c r="X1022" s="76"/>
      <c r="Y1022" s="76"/>
      <c r="Z1022" s="76"/>
      <c r="AA1022" s="76"/>
      <c r="AB1022" s="76"/>
      <c r="AC1022" s="76"/>
      <c r="AD1022" s="76"/>
      <c r="AE1022" s="76"/>
      <c r="AF1022" s="76"/>
      <c r="AG1022" s="76"/>
      <c r="AH1022" s="76"/>
      <c r="AI1022" s="76"/>
      <c r="AJ1022" s="76"/>
      <c r="AK1022" s="76"/>
      <c r="AL1022" s="76"/>
      <c r="AM1022" s="76"/>
      <c r="AN1022" s="76"/>
      <c r="AO1022" s="76"/>
      <c r="AP1022" s="76"/>
      <c r="AQ1022" s="76"/>
      <c r="AR1022" s="76"/>
      <c r="AS1022" s="76"/>
      <c r="AT1022" s="76"/>
      <c r="AU1022" s="76"/>
      <c r="AV1022" s="76"/>
      <c r="AW1022" s="76"/>
      <c r="AX1022" s="76"/>
      <c r="AY1022" s="76"/>
      <c r="AZ1022" s="76"/>
      <c r="BA1022" s="76"/>
      <c r="BB1022" s="76"/>
      <c r="BC1022" s="76"/>
      <c r="BD1022" s="76"/>
      <c r="BE1022" s="76"/>
      <c r="BF1022" s="76"/>
      <c r="BG1022" s="76"/>
      <c r="BH1022" s="76"/>
      <c r="BI1022" s="76"/>
      <c r="BJ1022" s="76"/>
      <c r="BK1022" s="76"/>
      <c r="BL1022" s="76"/>
      <c r="BM1022" s="76"/>
      <c r="BN1022" s="76"/>
      <c r="BO1022" s="76"/>
      <c r="BP1022" s="76"/>
      <c r="BQ1022" s="76"/>
      <c r="BR1022" s="76"/>
      <c r="BS1022" s="76"/>
      <c r="BT1022" s="76"/>
      <c r="BU1022" s="76"/>
      <c r="BV1022" s="76"/>
      <c r="BW1022" s="76"/>
      <c r="BX1022" s="76"/>
      <c r="BY1022" s="76"/>
      <c r="BZ1022" s="76"/>
      <c r="CA1022" s="76"/>
      <c r="CB1022" s="76"/>
      <c r="CC1022" s="76"/>
      <c r="CD1022" s="76"/>
      <c r="CE1022" s="76"/>
      <c r="CF1022" s="76"/>
      <c r="CG1022" s="76"/>
      <c r="CH1022" s="76"/>
      <c r="CI1022" s="76"/>
      <c r="CJ1022" s="76"/>
      <c r="CK1022" s="76"/>
      <c r="CL1022" s="76"/>
      <c r="CM1022" s="76"/>
      <c r="CN1022" s="76"/>
      <c r="CO1022" s="76"/>
      <c r="CP1022" s="76"/>
      <c r="CQ1022" s="76"/>
      <c r="CR1022" s="76"/>
      <c r="CS1022" s="76"/>
      <c r="CT1022" s="76"/>
      <c r="CU1022" s="76"/>
      <c r="CV1022" s="76"/>
      <c r="CW1022" s="76"/>
      <c r="CX1022" s="76"/>
      <c r="CY1022" s="76"/>
      <c r="CZ1022" s="76"/>
      <c r="DA1022" s="76"/>
      <c r="DB1022" s="76"/>
      <c r="DC1022" s="76"/>
      <c r="DD1022" s="76"/>
      <c r="DE1022" s="76"/>
      <c r="DF1022" s="76"/>
      <c r="DG1022" s="76"/>
      <c r="DH1022" s="76"/>
      <c r="DI1022" s="76"/>
      <c r="DJ1022" s="76"/>
      <c r="DK1022" s="76"/>
      <c r="DL1022" s="76"/>
      <c r="DM1022" s="76"/>
      <c r="DN1022" s="76"/>
      <c r="DO1022" s="76"/>
      <c r="DP1022" s="76"/>
      <c r="DQ1022" s="76"/>
      <c r="DR1022" s="76"/>
      <c r="DS1022" s="76"/>
      <c r="DT1022" s="76"/>
      <c r="DU1022" s="76"/>
      <c r="DV1022" s="76"/>
      <c r="DW1022" s="76"/>
      <c r="DX1022" s="76"/>
      <c r="DY1022" s="76"/>
      <c r="DZ1022" s="76"/>
      <c r="EA1022" s="76"/>
      <c r="EB1022" s="76"/>
      <c r="EC1022" s="76"/>
      <c r="ED1022" s="76"/>
      <c r="EE1022" s="76"/>
      <c r="EF1022" s="76"/>
      <c r="EG1022" s="76"/>
      <c r="EH1022" s="76"/>
      <c r="EI1022" s="76"/>
      <c r="EJ1022" s="76"/>
      <c r="EK1022" s="76"/>
      <c r="EL1022" s="76"/>
      <c r="EM1022" s="76"/>
      <c r="EN1022" s="76"/>
      <c r="EO1022" s="76"/>
      <c r="EP1022" s="76"/>
      <c r="EQ1022" s="76"/>
      <c r="ER1022" s="76"/>
      <c r="ES1022" s="76"/>
      <c r="ET1022" s="76"/>
      <c r="EU1022" s="76"/>
      <c r="EV1022" s="76"/>
      <c r="EW1022" s="76"/>
    </row>
    <row r="1023" spans="1:153" s="14" customFormat="1" ht="25.5" x14ac:dyDescent="0.2">
      <c r="A1023" s="61"/>
      <c r="B1023" s="17"/>
      <c r="C1023" s="59">
        <v>1002</v>
      </c>
      <c r="D1023" s="62" t="s">
        <v>85</v>
      </c>
      <c r="E1023" s="62" t="s">
        <v>2374</v>
      </c>
      <c r="F1023" s="62" t="s">
        <v>2373</v>
      </c>
      <c r="G1023" s="63">
        <v>1946</v>
      </c>
      <c r="H1023" s="64">
        <v>0</v>
      </c>
      <c r="I1023" s="86" t="s">
        <v>2099</v>
      </c>
      <c r="J1023" s="87">
        <v>42335</v>
      </c>
      <c r="K1023" s="17"/>
    </row>
    <row r="1024" spans="1:153" s="14" customFormat="1" ht="25.5" x14ac:dyDescent="0.2">
      <c r="A1024" s="61"/>
      <c r="B1024" s="120"/>
      <c r="C1024" s="59">
        <v>1003</v>
      </c>
      <c r="D1024" s="62" t="s">
        <v>426</v>
      </c>
      <c r="E1024" s="62" t="s">
        <v>2375</v>
      </c>
      <c r="F1024" s="62" t="s">
        <v>2376</v>
      </c>
      <c r="G1024" s="63">
        <v>1947</v>
      </c>
      <c r="H1024" s="64">
        <f>50*0.9</f>
        <v>45</v>
      </c>
      <c r="I1024" s="57" t="s">
        <v>365</v>
      </c>
      <c r="J1024" s="65">
        <v>41929</v>
      </c>
      <c r="K1024" s="17"/>
    </row>
    <row r="1025" spans="1:153" s="14" customFormat="1" ht="12.75" x14ac:dyDescent="0.2">
      <c r="A1025" s="61"/>
      <c r="B1025" s="17"/>
      <c r="C1025" s="59">
        <v>1004</v>
      </c>
      <c r="D1025" s="62" t="s">
        <v>85</v>
      </c>
      <c r="E1025" s="62"/>
      <c r="F1025" s="62" t="s">
        <v>2377</v>
      </c>
      <c r="G1025" s="63">
        <v>1948</v>
      </c>
      <c r="H1025" s="64">
        <v>0</v>
      </c>
      <c r="I1025" s="86" t="s">
        <v>2261</v>
      </c>
      <c r="J1025" s="87">
        <v>41094</v>
      </c>
      <c r="K1025" s="17"/>
    </row>
    <row r="1026" spans="1:153" s="14" customFormat="1" ht="25.5" x14ac:dyDescent="0.2">
      <c r="A1026" s="61"/>
      <c r="B1026" s="17"/>
      <c r="C1026" s="59">
        <v>1005</v>
      </c>
      <c r="D1026" s="62" t="s">
        <v>85</v>
      </c>
      <c r="E1026" s="62" t="s">
        <v>2378</v>
      </c>
      <c r="F1026" s="62" t="s">
        <v>2377</v>
      </c>
      <c r="G1026" s="63">
        <v>1948</v>
      </c>
      <c r="H1026" s="64" t="s">
        <v>89</v>
      </c>
      <c r="I1026" s="86" t="s">
        <v>52</v>
      </c>
      <c r="J1026" s="87">
        <v>36526</v>
      </c>
      <c r="K1026" s="17"/>
    </row>
    <row r="1027" spans="1:153" s="14" customFormat="1" ht="12.75" x14ac:dyDescent="0.2">
      <c r="A1027" s="61"/>
      <c r="B1027" s="17"/>
      <c r="C1027" s="59">
        <v>1006</v>
      </c>
      <c r="D1027" s="62" t="s">
        <v>85</v>
      </c>
      <c r="E1027" s="62" t="s">
        <v>2370</v>
      </c>
      <c r="F1027" s="62" t="s">
        <v>2379</v>
      </c>
      <c r="G1027" s="63">
        <v>1950</v>
      </c>
      <c r="H1027" s="64">
        <v>0</v>
      </c>
      <c r="I1027" s="57" t="s">
        <v>2307</v>
      </c>
      <c r="J1027" s="65">
        <v>39696</v>
      </c>
      <c r="K1027" s="17"/>
    </row>
    <row r="1028" spans="1:153" s="14" customFormat="1" ht="12.75" x14ac:dyDescent="0.2">
      <c r="A1028" s="61"/>
      <c r="B1028" s="17"/>
      <c r="C1028" s="59">
        <v>1007</v>
      </c>
      <c r="D1028" s="62" t="s">
        <v>85</v>
      </c>
      <c r="E1028" s="62" t="s">
        <v>494</v>
      </c>
      <c r="F1028" s="62" t="s">
        <v>2380</v>
      </c>
      <c r="G1028" s="63">
        <v>1958</v>
      </c>
      <c r="H1028" s="64">
        <v>25</v>
      </c>
      <c r="I1028" s="102" t="s">
        <v>2381</v>
      </c>
      <c r="J1028" s="103">
        <v>38742</v>
      </c>
      <c r="K1028" s="17"/>
    </row>
    <row r="1029" spans="1:153" s="14" customFormat="1" ht="25.5" x14ac:dyDescent="0.2">
      <c r="A1029" s="61"/>
      <c r="B1029" s="17"/>
      <c r="C1029" s="59">
        <v>1008</v>
      </c>
      <c r="D1029" s="62" t="s">
        <v>85</v>
      </c>
      <c r="E1029" s="62" t="s">
        <v>1229</v>
      </c>
      <c r="F1029" s="62" t="s">
        <v>2382</v>
      </c>
      <c r="G1029" s="63">
        <v>1961</v>
      </c>
      <c r="H1029" s="64">
        <v>0</v>
      </c>
      <c r="I1029" s="57" t="s">
        <v>2383</v>
      </c>
      <c r="J1029" s="65">
        <v>23377</v>
      </c>
      <c r="K1029" s="17"/>
    </row>
    <row r="1030" spans="1:153" s="14" customFormat="1" ht="25.5" x14ac:dyDescent="0.2">
      <c r="A1030" s="61"/>
      <c r="B1030" s="17"/>
      <c r="C1030" s="59">
        <v>1009</v>
      </c>
      <c r="D1030" s="62" t="s">
        <v>85</v>
      </c>
      <c r="E1030" s="62" t="s">
        <v>1229</v>
      </c>
      <c r="F1030" s="62" t="s">
        <v>2382</v>
      </c>
      <c r="G1030" s="63">
        <v>1961</v>
      </c>
      <c r="H1030" s="64">
        <v>0</v>
      </c>
      <c r="I1030" s="57" t="s">
        <v>2384</v>
      </c>
      <c r="J1030" s="65">
        <v>40351</v>
      </c>
      <c r="K1030" s="17"/>
    </row>
    <row r="1031" spans="1:153" s="14" customFormat="1" ht="12.75" x14ac:dyDescent="0.2">
      <c r="A1031" s="61"/>
      <c r="B1031" s="17"/>
      <c r="C1031" s="59">
        <v>1010</v>
      </c>
      <c r="D1031" s="62" t="s">
        <v>85</v>
      </c>
      <c r="E1031" s="62" t="s">
        <v>2385</v>
      </c>
      <c r="F1031" s="62" t="s">
        <v>2386</v>
      </c>
      <c r="G1031" s="63">
        <v>1964</v>
      </c>
      <c r="H1031" s="64">
        <v>0</v>
      </c>
      <c r="I1031" s="86" t="s">
        <v>2387</v>
      </c>
      <c r="J1031" s="103">
        <v>25396</v>
      </c>
      <c r="K1031" s="17"/>
    </row>
    <row r="1032" spans="1:153" s="14" customFormat="1" ht="25.5" x14ac:dyDescent="0.2">
      <c r="A1032" s="61"/>
      <c r="B1032" s="17"/>
      <c r="C1032" s="59">
        <v>1011</v>
      </c>
      <c r="D1032" s="62" t="s">
        <v>426</v>
      </c>
      <c r="E1032" s="62" t="s">
        <v>2134</v>
      </c>
      <c r="F1032" s="62" t="s">
        <v>2388</v>
      </c>
      <c r="G1032" s="63">
        <v>1965</v>
      </c>
      <c r="H1032" s="64">
        <v>0</v>
      </c>
      <c r="I1032" s="57" t="s">
        <v>2099</v>
      </c>
      <c r="J1032" s="65">
        <v>42335</v>
      </c>
      <c r="K1032" s="17"/>
    </row>
    <row r="1033" spans="1:153" s="14" customFormat="1" ht="25.5" x14ac:dyDescent="0.2">
      <c r="A1033" s="61"/>
      <c r="B1033" s="17"/>
      <c r="C1033" s="59">
        <v>1012</v>
      </c>
      <c r="D1033" s="84" t="s">
        <v>426</v>
      </c>
      <c r="E1033" s="62" t="s">
        <v>2389</v>
      </c>
      <c r="F1033" s="62" t="s">
        <v>2390</v>
      </c>
      <c r="G1033" s="63">
        <v>1975</v>
      </c>
      <c r="H1033" s="64">
        <v>20</v>
      </c>
      <c r="I1033" s="57" t="s">
        <v>511</v>
      </c>
      <c r="J1033" s="65">
        <v>42953</v>
      </c>
      <c r="K1033" s="17"/>
    </row>
    <row r="1034" spans="1:153" s="14" customFormat="1" ht="12.75" x14ac:dyDescent="0.2">
      <c r="A1034" s="61"/>
      <c r="B1034" s="17"/>
      <c r="C1034" s="59">
        <v>1013</v>
      </c>
      <c r="D1034" s="62" t="s">
        <v>85</v>
      </c>
      <c r="E1034" s="62"/>
      <c r="F1034" s="62" t="s">
        <v>2391</v>
      </c>
      <c r="G1034" s="63">
        <v>1980</v>
      </c>
      <c r="H1034" s="64">
        <v>0</v>
      </c>
      <c r="I1034" s="86" t="s">
        <v>2261</v>
      </c>
      <c r="J1034" s="87">
        <v>41094</v>
      </c>
      <c r="K1034" s="17"/>
    </row>
    <row r="1035" spans="1:153" s="14" customFormat="1" ht="12.75" x14ac:dyDescent="0.2">
      <c r="A1035" s="61"/>
      <c r="B1035" s="17"/>
      <c r="C1035" s="59">
        <v>1014</v>
      </c>
      <c r="D1035" s="62" t="s">
        <v>85</v>
      </c>
      <c r="E1035" s="62" t="s">
        <v>2372</v>
      </c>
      <c r="F1035" s="62" t="s">
        <v>2392</v>
      </c>
      <c r="G1035" s="63" t="s">
        <v>81</v>
      </c>
      <c r="H1035" s="64">
        <v>0</v>
      </c>
      <c r="I1035" s="86" t="s">
        <v>2268</v>
      </c>
      <c r="J1035" s="103">
        <v>40000</v>
      </c>
      <c r="K1035" s="17"/>
    </row>
    <row r="1036" spans="1:153" s="14" customFormat="1" ht="51" x14ac:dyDescent="0.2">
      <c r="A1036" s="61"/>
      <c r="B1036" s="17"/>
      <c r="C1036" s="59">
        <v>1015</v>
      </c>
      <c r="D1036" s="84" t="s">
        <v>85</v>
      </c>
      <c r="E1036" s="62" t="s">
        <v>2393</v>
      </c>
      <c r="F1036" s="62" t="s">
        <v>2394</v>
      </c>
      <c r="G1036" s="63">
        <v>1949</v>
      </c>
      <c r="H1036" s="64">
        <v>0</v>
      </c>
      <c r="I1036" s="86" t="s">
        <v>2395</v>
      </c>
      <c r="J1036" s="87">
        <v>42943</v>
      </c>
      <c r="K1036" s="17"/>
    </row>
    <row r="1037" spans="1:153" s="14" customFormat="1" ht="12.75" x14ac:dyDescent="0.2">
      <c r="A1037" s="61"/>
      <c r="B1037" s="17"/>
      <c r="C1037" s="59">
        <v>1016</v>
      </c>
      <c r="D1037" s="62" t="s">
        <v>85</v>
      </c>
      <c r="E1037" s="62" t="s">
        <v>2396</v>
      </c>
      <c r="F1037" s="62" t="s">
        <v>2397</v>
      </c>
      <c r="G1037" s="63">
        <v>1986</v>
      </c>
      <c r="H1037" s="64">
        <v>0</v>
      </c>
      <c r="I1037" s="57" t="s">
        <v>2133</v>
      </c>
      <c r="J1037" s="65">
        <v>40232</v>
      </c>
      <c r="K1037" s="17"/>
    </row>
    <row r="1038" spans="1:153" s="14" customFormat="1" ht="25.5" x14ac:dyDescent="0.2">
      <c r="A1038" s="90"/>
      <c r="B1038" s="120"/>
      <c r="C1038" s="59">
        <v>1017</v>
      </c>
      <c r="D1038" s="73" t="s">
        <v>426</v>
      </c>
      <c r="E1038" s="62" t="s">
        <v>2398</v>
      </c>
      <c r="F1038" s="62" t="s">
        <v>2397</v>
      </c>
      <c r="G1038" s="63">
        <v>1986</v>
      </c>
      <c r="H1038" s="64">
        <v>5</v>
      </c>
      <c r="I1038" s="57" t="s">
        <v>2399</v>
      </c>
      <c r="J1038" s="72">
        <v>41298</v>
      </c>
      <c r="K1038" s="17"/>
    </row>
    <row r="1039" spans="1:153" s="76" customFormat="1" ht="25.5" x14ac:dyDescent="0.2">
      <c r="A1039" s="61"/>
      <c r="B1039" s="17"/>
      <c r="C1039" s="59">
        <v>1018</v>
      </c>
      <c r="D1039" s="84" t="s">
        <v>426</v>
      </c>
      <c r="E1039" s="62" t="s">
        <v>2400</v>
      </c>
      <c r="F1039" s="62" t="s">
        <v>2397</v>
      </c>
      <c r="G1039" s="63">
        <v>1986</v>
      </c>
      <c r="H1039" s="64">
        <v>0</v>
      </c>
      <c r="I1039" s="57" t="s">
        <v>89</v>
      </c>
      <c r="J1039" s="65" t="s">
        <v>89</v>
      </c>
      <c r="K1039" s="17"/>
      <c r="L1039" s="14"/>
      <c r="M1039" s="14"/>
      <c r="N1039" s="14"/>
      <c r="O1039" s="14"/>
      <c r="P1039" s="14"/>
      <c r="Q1039" s="14"/>
      <c r="R1039" s="14"/>
      <c r="S1039" s="14"/>
      <c r="T1039" s="14"/>
      <c r="U1039" s="14"/>
      <c r="V1039" s="14"/>
      <c r="W1039" s="14"/>
      <c r="X1039" s="14"/>
      <c r="Y1039" s="14"/>
      <c r="Z1039" s="14"/>
      <c r="AA1039" s="14"/>
      <c r="AB1039" s="14"/>
      <c r="AC1039" s="14"/>
      <c r="AD1039" s="14"/>
      <c r="AE1039" s="14"/>
      <c r="AF1039" s="14"/>
      <c r="AG1039" s="14"/>
      <c r="AH1039" s="14"/>
      <c r="AI1039" s="14"/>
      <c r="AJ1039" s="14"/>
      <c r="AK1039" s="14"/>
      <c r="AL1039" s="14"/>
      <c r="AM1039" s="14"/>
      <c r="AN1039" s="14"/>
      <c r="AO1039" s="14"/>
      <c r="AP1039" s="14"/>
      <c r="AQ1039" s="14"/>
      <c r="AR1039" s="14"/>
      <c r="AS1039" s="14"/>
      <c r="AT1039" s="14"/>
      <c r="AU1039" s="14"/>
      <c r="AV1039" s="14"/>
      <c r="AW1039" s="14"/>
      <c r="AX1039" s="14"/>
      <c r="AY1039" s="14"/>
      <c r="AZ1039" s="14"/>
      <c r="BA1039" s="14"/>
      <c r="BB1039" s="14"/>
      <c r="BC1039" s="14"/>
      <c r="BD1039" s="14"/>
      <c r="BE1039" s="14"/>
      <c r="BF1039" s="14"/>
      <c r="BG1039" s="14"/>
      <c r="BH1039" s="14"/>
      <c r="BI1039" s="14"/>
      <c r="BJ1039" s="14"/>
      <c r="BK1039" s="14"/>
      <c r="BL1039" s="14"/>
      <c r="BM1039" s="14"/>
      <c r="BN1039" s="14"/>
      <c r="BO1039" s="14"/>
      <c r="BP1039" s="14"/>
      <c r="BQ1039" s="14"/>
      <c r="BR1039" s="14"/>
      <c r="BS1039" s="14"/>
      <c r="BT1039" s="14"/>
      <c r="BU1039" s="14"/>
      <c r="BV1039" s="14"/>
      <c r="BW1039" s="14"/>
      <c r="BX1039" s="14"/>
      <c r="BY1039" s="14"/>
      <c r="BZ1039" s="14"/>
      <c r="CA1039" s="14"/>
      <c r="CB1039" s="14"/>
      <c r="CC1039" s="14"/>
      <c r="CD1039" s="14"/>
      <c r="CE1039" s="14"/>
      <c r="CF1039" s="14"/>
      <c r="CG1039" s="14"/>
      <c r="CH1039" s="14"/>
      <c r="CI1039" s="14"/>
      <c r="CJ1039" s="14"/>
      <c r="CK1039" s="14"/>
      <c r="CL1039" s="14"/>
      <c r="CM1039" s="14"/>
      <c r="CN1039" s="14"/>
      <c r="CO1039" s="14"/>
      <c r="CP1039" s="14"/>
      <c r="CQ1039" s="14"/>
      <c r="CR1039" s="14"/>
      <c r="CS1039" s="14"/>
      <c r="CT1039" s="14"/>
      <c r="CU1039" s="14"/>
      <c r="CV1039" s="14"/>
      <c r="CW1039" s="14"/>
      <c r="CX1039" s="14"/>
      <c r="CY1039" s="14"/>
      <c r="CZ1039" s="14"/>
      <c r="DA1039" s="14"/>
      <c r="DB1039" s="14"/>
      <c r="DC1039" s="14"/>
      <c r="DD1039" s="14"/>
      <c r="DE1039" s="14"/>
      <c r="DF1039" s="14"/>
      <c r="DG1039" s="14"/>
      <c r="DH1039" s="14"/>
      <c r="DI1039" s="14"/>
      <c r="DJ1039" s="14"/>
      <c r="DK1039" s="14"/>
      <c r="DL1039" s="14"/>
      <c r="DM1039" s="14"/>
      <c r="DN1039" s="14"/>
      <c r="DO1039" s="14"/>
      <c r="DP1039" s="14"/>
      <c r="DQ1039" s="14"/>
      <c r="DR1039" s="14"/>
      <c r="DS1039" s="14"/>
      <c r="DT1039" s="14"/>
      <c r="DU1039" s="14"/>
      <c r="DV1039" s="14"/>
      <c r="DW1039" s="14"/>
      <c r="DX1039" s="14"/>
      <c r="DY1039" s="14"/>
      <c r="DZ1039" s="14"/>
      <c r="EA1039" s="14"/>
      <c r="EB1039" s="14"/>
      <c r="EC1039" s="14"/>
      <c r="ED1039" s="14"/>
      <c r="EE1039" s="14"/>
      <c r="EF1039" s="14"/>
      <c r="EG1039" s="14"/>
      <c r="EH1039" s="14"/>
      <c r="EI1039" s="14"/>
      <c r="EJ1039" s="14"/>
      <c r="EK1039" s="14"/>
      <c r="EL1039" s="14"/>
      <c r="EM1039" s="14"/>
      <c r="EN1039" s="14"/>
      <c r="EO1039" s="14"/>
      <c r="EP1039" s="14"/>
      <c r="EQ1039" s="14"/>
      <c r="ER1039" s="14"/>
      <c r="ES1039" s="14"/>
      <c r="ET1039" s="14"/>
      <c r="EU1039" s="14"/>
      <c r="EV1039" s="14"/>
      <c r="EW1039" s="14"/>
    </row>
    <row r="1040" spans="1:153" s="76" customFormat="1" ht="25.5" x14ac:dyDescent="0.2">
      <c r="A1040" s="61" t="s">
        <v>1</v>
      </c>
      <c r="B1040" s="17"/>
      <c r="C1040" s="59">
        <v>1019</v>
      </c>
      <c r="D1040" s="84" t="s">
        <v>426</v>
      </c>
      <c r="E1040" s="62" t="s">
        <v>2401</v>
      </c>
      <c r="F1040" s="62" t="s">
        <v>2397</v>
      </c>
      <c r="G1040" s="63">
        <v>1986</v>
      </c>
      <c r="H1040" s="64">
        <v>0</v>
      </c>
      <c r="I1040" s="57" t="s">
        <v>84</v>
      </c>
      <c r="J1040" s="65">
        <v>42485</v>
      </c>
      <c r="K1040" s="17"/>
      <c r="L1040" s="14"/>
      <c r="M1040" s="14"/>
      <c r="N1040" s="14"/>
      <c r="O1040" s="14"/>
      <c r="P1040" s="14"/>
      <c r="Q1040" s="14"/>
      <c r="R1040" s="14"/>
      <c r="S1040" s="14"/>
      <c r="T1040" s="14"/>
      <c r="U1040" s="14"/>
      <c r="V1040" s="14"/>
      <c r="W1040" s="14"/>
      <c r="X1040" s="14"/>
      <c r="Y1040" s="14"/>
      <c r="Z1040" s="14"/>
      <c r="AA1040" s="14"/>
      <c r="AB1040" s="14"/>
      <c r="AC1040" s="14"/>
      <c r="AD1040" s="14"/>
      <c r="AE1040" s="14"/>
      <c r="AF1040" s="14"/>
      <c r="AG1040" s="14"/>
      <c r="AH1040" s="14"/>
      <c r="AI1040" s="14"/>
      <c r="AJ1040" s="14"/>
      <c r="AK1040" s="14"/>
      <c r="AL1040" s="14"/>
      <c r="AM1040" s="14"/>
      <c r="AN1040" s="14"/>
      <c r="AO1040" s="14"/>
      <c r="AP1040" s="14"/>
      <c r="AQ1040" s="14"/>
      <c r="AR1040" s="14"/>
      <c r="AS1040" s="14"/>
      <c r="AT1040" s="14"/>
      <c r="AU1040" s="14"/>
      <c r="AV1040" s="14"/>
      <c r="AW1040" s="14"/>
      <c r="AX1040" s="14"/>
      <c r="AY1040" s="14"/>
      <c r="AZ1040" s="14"/>
      <c r="BA1040" s="14"/>
      <c r="BB1040" s="14"/>
      <c r="BC1040" s="14"/>
      <c r="BD1040" s="14"/>
      <c r="BE1040" s="14"/>
      <c r="BF1040" s="14"/>
      <c r="BG1040" s="14"/>
      <c r="BH1040" s="14"/>
      <c r="BI1040" s="14"/>
      <c r="BJ1040" s="14"/>
      <c r="BK1040" s="14"/>
      <c r="BL1040" s="14"/>
      <c r="BM1040" s="14"/>
      <c r="BN1040" s="14"/>
      <c r="BO1040" s="14"/>
      <c r="BP1040" s="14"/>
      <c r="BQ1040" s="14"/>
      <c r="BR1040" s="14"/>
      <c r="BS1040" s="14"/>
      <c r="BT1040" s="14"/>
      <c r="BU1040" s="14"/>
      <c r="BV1040" s="14"/>
      <c r="BW1040" s="14"/>
      <c r="BX1040" s="14"/>
      <c r="BY1040" s="14"/>
      <c r="BZ1040" s="14"/>
      <c r="CA1040" s="14"/>
      <c r="CB1040" s="14"/>
      <c r="CC1040" s="14"/>
      <c r="CD1040" s="14"/>
      <c r="CE1040" s="14"/>
      <c r="CF1040" s="14"/>
      <c r="CG1040" s="14"/>
      <c r="CH1040" s="14"/>
      <c r="CI1040" s="14"/>
      <c r="CJ1040" s="14"/>
      <c r="CK1040" s="14"/>
      <c r="CL1040" s="14"/>
      <c r="CM1040" s="14"/>
      <c r="CN1040" s="14"/>
      <c r="CO1040" s="14"/>
      <c r="CP1040" s="14"/>
      <c r="CQ1040" s="14"/>
      <c r="CR1040" s="14"/>
      <c r="CS1040" s="14"/>
      <c r="CT1040" s="14"/>
      <c r="CU1040" s="14"/>
      <c r="CV1040" s="14"/>
      <c r="CW1040" s="14"/>
      <c r="CX1040" s="14"/>
      <c r="CY1040" s="14"/>
      <c r="CZ1040" s="14"/>
      <c r="DA1040" s="14"/>
      <c r="DB1040" s="14"/>
      <c r="DC1040" s="14"/>
      <c r="DD1040" s="14"/>
      <c r="DE1040" s="14"/>
      <c r="DF1040" s="14"/>
      <c r="DG1040" s="14"/>
      <c r="DH1040" s="14"/>
      <c r="DI1040" s="14"/>
      <c r="DJ1040" s="14"/>
      <c r="DK1040" s="14"/>
      <c r="DL1040" s="14"/>
      <c r="DM1040" s="14"/>
      <c r="DN1040" s="14"/>
      <c r="DO1040" s="14"/>
      <c r="DP1040" s="14"/>
      <c r="DQ1040" s="14"/>
      <c r="DR1040" s="14"/>
      <c r="DS1040" s="14"/>
      <c r="DT1040" s="14"/>
      <c r="DU1040" s="14"/>
      <c r="DV1040" s="14"/>
      <c r="DW1040" s="14"/>
      <c r="DX1040" s="14"/>
      <c r="DY1040" s="14"/>
      <c r="DZ1040" s="14"/>
      <c r="EA1040" s="14"/>
      <c r="EB1040" s="14"/>
      <c r="EC1040" s="14"/>
      <c r="ED1040" s="14"/>
      <c r="EE1040" s="14"/>
      <c r="EF1040" s="14"/>
      <c r="EG1040" s="14"/>
      <c r="EH1040" s="14"/>
      <c r="EI1040" s="14"/>
      <c r="EJ1040" s="14"/>
      <c r="EK1040" s="14"/>
      <c r="EL1040" s="14"/>
      <c r="EM1040" s="14"/>
      <c r="EN1040" s="14"/>
      <c r="EO1040" s="14"/>
      <c r="EP1040" s="14"/>
      <c r="EQ1040" s="14"/>
      <c r="ER1040" s="14"/>
      <c r="ES1040" s="14"/>
      <c r="ET1040" s="14"/>
      <c r="EU1040" s="14"/>
      <c r="EV1040" s="14"/>
      <c r="EW1040" s="14"/>
    </row>
    <row r="1041" spans="1:153" s="14" customFormat="1" ht="25.5" x14ac:dyDescent="0.2">
      <c r="A1041" s="61" t="s">
        <v>1</v>
      </c>
      <c r="B1041" s="17"/>
      <c r="C1041" s="59">
        <v>1020</v>
      </c>
      <c r="D1041" s="62" t="s">
        <v>85</v>
      </c>
      <c r="E1041" s="62" t="s">
        <v>2402</v>
      </c>
      <c r="F1041" s="62" t="s">
        <v>2397</v>
      </c>
      <c r="G1041" s="63">
        <v>1986</v>
      </c>
      <c r="H1041" s="64">
        <v>20</v>
      </c>
      <c r="I1041" s="57" t="s">
        <v>2403</v>
      </c>
      <c r="J1041" s="65">
        <v>41844</v>
      </c>
      <c r="K1041" s="17"/>
    </row>
    <row r="1042" spans="1:153" s="14" customFormat="1" ht="12.75" x14ac:dyDescent="0.2">
      <c r="A1042" s="61"/>
      <c r="B1042" s="17"/>
      <c r="C1042" s="59">
        <v>1021</v>
      </c>
      <c r="D1042" s="62" t="s">
        <v>85</v>
      </c>
      <c r="E1042" s="62" t="s">
        <v>2404</v>
      </c>
      <c r="F1042" s="62" t="s">
        <v>2405</v>
      </c>
      <c r="G1042" s="63">
        <v>1987</v>
      </c>
      <c r="H1042" s="64">
        <v>15</v>
      </c>
      <c r="I1042" s="57" t="s">
        <v>69</v>
      </c>
      <c r="J1042" s="87">
        <v>36526</v>
      </c>
      <c r="K1042" s="17"/>
    </row>
    <row r="1043" spans="1:153" s="14" customFormat="1" ht="38.25" x14ac:dyDescent="0.2">
      <c r="A1043" s="61"/>
      <c r="B1043" s="17"/>
      <c r="C1043" s="59">
        <v>1022</v>
      </c>
      <c r="D1043" s="62" t="s">
        <v>85</v>
      </c>
      <c r="E1043" s="62" t="s">
        <v>2406</v>
      </c>
      <c r="F1043" s="62" t="s">
        <v>2407</v>
      </c>
      <c r="G1043" s="63">
        <v>1989</v>
      </c>
      <c r="H1043" s="64">
        <v>20</v>
      </c>
      <c r="I1043" s="86" t="s">
        <v>2408</v>
      </c>
      <c r="J1043" s="87">
        <v>41489</v>
      </c>
      <c r="K1043" s="17"/>
    </row>
    <row r="1044" spans="1:153" s="14" customFormat="1" ht="25.5" x14ac:dyDescent="0.2">
      <c r="A1044" s="61"/>
      <c r="B1044" s="17"/>
      <c r="C1044" s="59">
        <v>1023</v>
      </c>
      <c r="D1044" s="84" t="s">
        <v>426</v>
      </c>
      <c r="E1044" s="62" t="s">
        <v>2409</v>
      </c>
      <c r="F1044" s="62" t="s">
        <v>2410</v>
      </c>
      <c r="G1044" s="63">
        <v>2002</v>
      </c>
      <c r="H1044" s="64">
        <v>0</v>
      </c>
      <c r="I1044" s="86" t="s">
        <v>89</v>
      </c>
      <c r="J1044" s="87" t="s">
        <v>89</v>
      </c>
      <c r="K1044" s="17"/>
    </row>
    <row r="1045" spans="1:153" s="135" customFormat="1" ht="25.5" x14ac:dyDescent="0.2">
      <c r="A1045" s="61"/>
      <c r="B1045" s="13"/>
      <c r="C1045" s="59">
        <v>1024</v>
      </c>
      <c r="D1045" s="84" t="s">
        <v>85</v>
      </c>
      <c r="E1045" s="62" t="s">
        <v>2411</v>
      </c>
      <c r="F1045" s="62" t="s">
        <v>2410</v>
      </c>
      <c r="G1045" s="115">
        <v>2003</v>
      </c>
      <c r="H1045" s="64">
        <v>0</v>
      </c>
      <c r="I1045" s="57" t="s">
        <v>2412</v>
      </c>
      <c r="J1045" s="87">
        <v>42641</v>
      </c>
      <c r="K1045" s="13"/>
      <c r="L1045" s="14"/>
      <c r="M1045" s="14"/>
      <c r="N1045" s="14"/>
      <c r="O1045" s="14"/>
      <c r="P1045" s="14"/>
      <c r="Q1045" s="14"/>
      <c r="R1045" s="14"/>
      <c r="S1045" s="14"/>
      <c r="T1045" s="14"/>
      <c r="U1045" s="14"/>
      <c r="V1045" s="14"/>
      <c r="W1045" s="14"/>
      <c r="X1045" s="14"/>
      <c r="Y1045" s="14"/>
      <c r="Z1045" s="14"/>
      <c r="AA1045" s="14"/>
      <c r="AB1045" s="14"/>
      <c r="AC1045" s="14"/>
      <c r="AD1045" s="14"/>
      <c r="AE1045" s="14"/>
      <c r="AF1045" s="14"/>
      <c r="AG1045" s="14"/>
      <c r="AH1045" s="14"/>
      <c r="AI1045" s="14"/>
      <c r="AJ1045" s="14"/>
      <c r="AK1045" s="14"/>
      <c r="AL1045" s="14"/>
      <c r="AM1045" s="14"/>
      <c r="AN1045" s="14"/>
      <c r="AO1045" s="14"/>
      <c r="AP1045" s="14"/>
      <c r="AQ1045" s="14"/>
      <c r="AR1045" s="14"/>
      <c r="AS1045" s="14"/>
      <c r="AT1045" s="14"/>
      <c r="AU1045" s="14"/>
      <c r="AV1045" s="14"/>
      <c r="AW1045" s="14"/>
      <c r="AX1045" s="14"/>
      <c r="AY1045" s="14"/>
      <c r="AZ1045" s="14"/>
      <c r="BA1045" s="14"/>
      <c r="BB1045" s="14"/>
      <c r="BC1045" s="14"/>
      <c r="BD1045" s="14"/>
      <c r="BE1045" s="14"/>
      <c r="BF1045" s="14"/>
      <c r="BG1045" s="14"/>
      <c r="BH1045" s="14"/>
      <c r="BI1045" s="14"/>
      <c r="BJ1045" s="14"/>
      <c r="BK1045" s="14"/>
      <c r="BL1045" s="14"/>
      <c r="BM1045" s="14"/>
      <c r="BN1045" s="14"/>
      <c r="BO1045" s="14"/>
      <c r="BP1045" s="14"/>
      <c r="BQ1045" s="14"/>
      <c r="BR1045" s="14"/>
      <c r="BS1045" s="14"/>
      <c r="BT1045" s="14"/>
      <c r="BU1045" s="14"/>
      <c r="BV1045" s="14"/>
      <c r="BW1045" s="14"/>
      <c r="BX1045" s="14"/>
      <c r="BY1045" s="14"/>
      <c r="BZ1045" s="14"/>
      <c r="CA1045" s="14"/>
      <c r="CB1045" s="14"/>
      <c r="CC1045" s="14"/>
      <c r="CD1045" s="14"/>
      <c r="CE1045" s="14"/>
      <c r="CF1045" s="14"/>
      <c r="CG1045" s="14"/>
      <c r="CH1045" s="14"/>
      <c r="CI1045" s="14"/>
      <c r="CJ1045" s="14"/>
      <c r="CK1045" s="14"/>
      <c r="CL1045" s="14"/>
      <c r="CM1045" s="14"/>
      <c r="CN1045" s="14"/>
      <c r="CO1045" s="14"/>
      <c r="CP1045" s="14"/>
      <c r="CQ1045" s="14"/>
      <c r="CR1045" s="14"/>
      <c r="CS1045" s="14"/>
      <c r="CT1045" s="14"/>
      <c r="CU1045" s="14"/>
      <c r="CV1045" s="14"/>
      <c r="CW1045" s="14"/>
      <c r="CX1045" s="14"/>
      <c r="CY1045" s="14"/>
      <c r="CZ1045" s="14"/>
      <c r="DA1045" s="14"/>
      <c r="DB1045" s="14"/>
      <c r="DC1045" s="14"/>
      <c r="DD1045" s="14"/>
      <c r="DE1045" s="14"/>
      <c r="DF1045" s="14"/>
      <c r="DG1045" s="14"/>
      <c r="DH1045" s="14"/>
      <c r="DI1045" s="14"/>
      <c r="DJ1045" s="14"/>
      <c r="DK1045" s="14"/>
      <c r="DL1045" s="14"/>
      <c r="DM1045" s="14"/>
      <c r="DN1045" s="14"/>
      <c r="DO1045" s="14"/>
      <c r="DP1045" s="14"/>
      <c r="DQ1045" s="14"/>
      <c r="DR1045" s="14"/>
      <c r="DS1045" s="14"/>
      <c r="DT1045" s="14"/>
      <c r="DU1045" s="14"/>
      <c r="DV1045" s="14"/>
      <c r="DW1045" s="14"/>
      <c r="DX1045" s="14"/>
      <c r="DY1045" s="14"/>
      <c r="DZ1045" s="14"/>
      <c r="EA1045" s="14"/>
      <c r="EB1045" s="14"/>
      <c r="EC1045" s="14"/>
      <c r="ED1045" s="14"/>
      <c r="EE1045" s="14"/>
      <c r="EF1045" s="14"/>
      <c r="EG1045" s="14"/>
      <c r="EH1045" s="14"/>
      <c r="EI1045" s="14"/>
      <c r="EJ1045" s="14"/>
      <c r="EK1045" s="14"/>
      <c r="EL1045" s="14"/>
      <c r="EM1045" s="14"/>
      <c r="EN1045" s="14"/>
      <c r="EO1045" s="14"/>
      <c r="EP1045" s="14"/>
      <c r="EQ1045" s="14"/>
      <c r="ER1045" s="14"/>
      <c r="ES1045" s="14"/>
      <c r="ET1045" s="14"/>
      <c r="EU1045" s="14"/>
      <c r="EV1045" s="14"/>
      <c r="EW1045" s="14"/>
    </row>
    <row r="1046" spans="1:153" s="14" customFormat="1" ht="12.75" x14ac:dyDescent="0.2">
      <c r="A1046" s="61"/>
      <c r="B1046" s="17"/>
      <c r="C1046" s="59">
        <v>1025</v>
      </c>
      <c r="D1046" s="62" t="s">
        <v>85</v>
      </c>
      <c r="E1046" s="62" t="s">
        <v>2413</v>
      </c>
      <c r="F1046" s="62" t="s">
        <v>2410</v>
      </c>
      <c r="G1046" s="63">
        <v>2003</v>
      </c>
      <c r="H1046" s="64">
        <v>20</v>
      </c>
      <c r="I1046" s="57" t="s">
        <v>2414</v>
      </c>
      <c r="J1046" s="65">
        <v>41192</v>
      </c>
      <c r="K1046" s="17"/>
    </row>
    <row r="1047" spans="1:153" s="14" customFormat="1" ht="25.5" x14ac:dyDescent="0.2">
      <c r="A1047" s="61"/>
      <c r="B1047" s="17"/>
      <c r="C1047" s="59">
        <v>1026</v>
      </c>
      <c r="D1047" s="62" t="s">
        <v>426</v>
      </c>
      <c r="E1047" s="62" t="s">
        <v>2415</v>
      </c>
      <c r="F1047" s="62" t="s">
        <v>2410</v>
      </c>
      <c r="G1047" s="63">
        <v>2006</v>
      </c>
      <c r="H1047" s="64">
        <v>5</v>
      </c>
      <c r="I1047" s="57" t="s">
        <v>2416</v>
      </c>
      <c r="J1047" s="65">
        <v>41667</v>
      </c>
      <c r="K1047" s="17"/>
    </row>
    <row r="1048" spans="1:153" s="14" customFormat="1" ht="25.5" x14ac:dyDescent="0.2">
      <c r="A1048" s="61" t="s">
        <v>1</v>
      </c>
      <c r="B1048" s="17"/>
      <c r="C1048" s="59">
        <v>1027</v>
      </c>
      <c r="D1048" s="62" t="s">
        <v>116</v>
      </c>
      <c r="E1048" s="62" t="s">
        <v>2417</v>
      </c>
      <c r="F1048" s="62" t="s">
        <v>2418</v>
      </c>
      <c r="G1048" s="63">
        <v>1944</v>
      </c>
      <c r="H1048" s="64">
        <v>40</v>
      </c>
      <c r="I1048" s="57" t="s">
        <v>2087</v>
      </c>
      <c r="J1048" s="87">
        <v>36526</v>
      </c>
      <c r="K1048" s="17"/>
    </row>
    <row r="1049" spans="1:153" s="14" customFormat="1" ht="25.5" x14ac:dyDescent="0.2">
      <c r="A1049" s="61" t="s">
        <v>1</v>
      </c>
      <c r="B1049" s="17"/>
      <c r="C1049" s="59">
        <v>1028</v>
      </c>
      <c r="D1049" s="62" t="s">
        <v>85</v>
      </c>
      <c r="E1049" s="62" t="s">
        <v>2419</v>
      </c>
      <c r="F1049" s="62" t="s">
        <v>2420</v>
      </c>
      <c r="G1049" s="63">
        <v>1985</v>
      </c>
      <c r="H1049" s="64">
        <v>0</v>
      </c>
      <c r="I1049" s="57" t="s">
        <v>74</v>
      </c>
      <c r="J1049" s="65">
        <v>39556</v>
      </c>
      <c r="K1049" s="17"/>
    </row>
    <row r="1050" spans="1:153" s="14" customFormat="1" ht="38.25" x14ac:dyDescent="0.2">
      <c r="A1050" s="61" t="s">
        <v>1</v>
      </c>
      <c r="B1050" s="17"/>
      <c r="C1050" s="59">
        <v>1029</v>
      </c>
      <c r="D1050" s="84" t="s">
        <v>48</v>
      </c>
      <c r="E1050" s="62" t="s">
        <v>2419</v>
      </c>
      <c r="F1050" s="62" t="s">
        <v>2421</v>
      </c>
      <c r="G1050" s="63">
        <v>1985</v>
      </c>
      <c r="H1050" s="64">
        <v>0</v>
      </c>
      <c r="I1050" s="57" t="s">
        <v>40</v>
      </c>
      <c r="J1050" s="65">
        <v>42965</v>
      </c>
      <c r="K1050" s="17"/>
    </row>
    <row r="1051" spans="1:153" s="14" customFormat="1" ht="38.25" x14ac:dyDescent="0.2">
      <c r="A1051" s="61" t="s">
        <v>1</v>
      </c>
      <c r="B1051" s="68"/>
      <c r="C1051" s="59">
        <v>1030</v>
      </c>
      <c r="D1051" s="84" t="s">
        <v>0</v>
      </c>
      <c r="E1051" s="62" t="s">
        <v>2422</v>
      </c>
      <c r="F1051" s="62" t="s">
        <v>2423</v>
      </c>
      <c r="G1051" s="57">
        <v>1860</v>
      </c>
      <c r="H1051" s="63">
        <v>175</v>
      </c>
      <c r="I1051" s="57" t="s">
        <v>40</v>
      </c>
      <c r="J1051" s="65">
        <v>42927</v>
      </c>
      <c r="K1051" s="17"/>
    </row>
    <row r="1052" spans="1:153" s="14" customFormat="1" ht="25.5" x14ac:dyDescent="0.2">
      <c r="A1052" s="61" t="s">
        <v>1</v>
      </c>
      <c r="B1052" s="17"/>
      <c r="C1052" s="59">
        <v>1031</v>
      </c>
      <c r="D1052" s="62" t="s">
        <v>0</v>
      </c>
      <c r="E1052" s="85" t="s">
        <v>2424</v>
      </c>
      <c r="F1052" s="62" t="s">
        <v>2425</v>
      </c>
      <c r="G1052" s="63">
        <v>1878</v>
      </c>
      <c r="H1052" s="64">
        <v>40</v>
      </c>
      <c r="I1052" s="57" t="s">
        <v>1778</v>
      </c>
      <c r="J1052" s="65">
        <v>41140</v>
      </c>
      <c r="K1052" s="17"/>
    </row>
    <row r="1053" spans="1:153" s="14" customFormat="1" ht="25.5" x14ac:dyDescent="0.2">
      <c r="A1053" s="61" t="s">
        <v>1702</v>
      </c>
      <c r="B1053" s="17"/>
      <c r="C1053" s="59">
        <v>1032</v>
      </c>
      <c r="D1053" s="62" t="s">
        <v>2426</v>
      </c>
      <c r="E1053" s="62" t="s">
        <v>2427</v>
      </c>
      <c r="F1053" s="62" t="s">
        <v>2428</v>
      </c>
      <c r="G1053" s="63">
        <v>1939</v>
      </c>
      <c r="H1053" s="64">
        <v>0</v>
      </c>
      <c r="I1053" s="57" t="s">
        <v>2307</v>
      </c>
      <c r="J1053" s="65">
        <v>39696</v>
      </c>
      <c r="K1053" s="17"/>
    </row>
    <row r="1054" spans="1:153" s="14" customFormat="1" ht="25.5" x14ac:dyDescent="0.2">
      <c r="A1054" s="61"/>
      <c r="B1054" s="17"/>
      <c r="C1054" s="59">
        <v>1033</v>
      </c>
      <c r="D1054" s="62" t="s">
        <v>2200</v>
      </c>
      <c r="E1054" s="62" t="s">
        <v>430</v>
      </c>
      <c r="F1054" s="62" t="s">
        <v>2429</v>
      </c>
      <c r="G1054" s="115">
        <v>1968</v>
      </c>
      <c r="H1054" s="64">
        <v>0</v>
      </c>
      <c r="I1054" s="102" t="s">
        <v>2430</v>
      </c>
      <c r="J1054" s="103" t="s">
        <v>1283</v>
      </c>
      <c r="K1054" s="17"/>
    </row>
    <row r="1055" spans="1:153" s="14" customFormat="1" ht="25.5" x14ac:dyDescent="0.2">
      <c r="A1055" s="61"/>
      <c r="B1055" s="17"/>
      <c r="C1055" s="59">
        <v>1034</v>
      </c>
      <c r="D1055" s="62" t="s">
        <v>2200</v>
      </c>
      <c r="E1055" s="62" t="s">
        <v>430</v>
      </c>
      <c r="F1055" s="62" t="s">
        <v>2431</v>
      </c>
      <c r="G1055" s="115">
        <v>1987</v>
      </c>
      <c r="H1055" s="64">
        <v>100</v>
      </c>
      <c r="I1055" s="102" t="s">
        <v>2432</v>
      </c>
      <c r="J1055" s="103">
        <v>38821</v>
      </c>
      <c r="K1055" s="17"/>
    </row>
    <row r="1056" spans="1:153" s="76" customFormat="1" ht="25.5" x14ac:dyDescent="0.2">
      <c r="A1056" s="61"/>
      <c r="B1056" s="17"/>
      <c r="C1056" s="59">
        <v>1035</v>
      </c>
      <c r="D1056" s="62" t="s">
        <v>2200</v>
      </c>
      <c r="E1056" s="62" t="s">
        <v>430</v>
      </c>
      <c r="F1056" s="62" t="s">
        <v>2433</v>
      </c>
      <c r="G1056" s="115">
        <v>1968</v>
      </c>
      <c r="H1056" s="64">
        <v>0</v>
      </c>
      <c r="I1056" s="102" t="s">
        <v>2430</v>
      </c>
      <c r="J1056" s="103" t="s">
        <v>1283</v>
      </c>
      <c r="K1056" s="17"/>
      <c r="L1056" s="14"/>
      <c r="M1056" s="14"/>
      <c r="N1056" s="14"/>
      <c r="O1056" s="14"/>
      <c r="P1056" s="14"/>
      <c r="Q1056" s="14"/>
      <c r="R1056" s="14"/>
      <c r="S1056" s="14"/>
      <c r="T1056" s="14"/>
      <c r="U1056" s="14"/>
      <c r="V1056" s="14"/>
      <c r="W1056" s="14"/>
      <c r="X1056" s="14"/>
      <c r="Y1056" s="14"/>
      <c r="Z1056" s="14"/>
      <c r="AA1056" s="14"/>
      <c r="AB1056" s="14"/>
      <c r="AC1056" s="14"/>
      <c r="AD1056" s="14"/>
      <c r="AE1056" s="14"/>
      <c r="AF1056" s="14"/>
      <c r="AG1056" s="14"/>
      <c r="AH1056" s="14"/>
      <c r="AI1056" s="14"/>
      <c r="AJ1056" s="14"/>
      <c r="AK1056" s="14"/>
      <c r="AL1056" s="14"/>
      <c r="AM1056" s="14"/>
      <c r="AN1056" s="14"/>
      <c r="AO1056" s="14"/>
      <c r="AP1056" s="14"/>
      <c r="AQ1056" s="14"/>
      <c r="AR1056" s="14"/>
      <c r="AS1056" s="14"/>
      <c r="AT1056" s="14"/>
      <c r="AU1056" s="14"/>
      <c r="AV1056" s="14"/>
      <c r="AW1056" s="14"/>
      <c r="AX1056" s="14"/>
      <c r="AY1056" s="14"/>
      <c r="AZ1056" s="14"/>
      <c r="BA1056" s="14"/>
      <c r="BB1056" s="14"/>
      <c r="BC1056" s="14"/>
      <c r="BD1056" s="14"/>
      <c r="BE1056" s="14"/>
      <c r="BF1056" s="14"/>
      <c r="BG1056" s="14"/>
      <c r="BH1056" s="14"/>
      <c r="BI1056" s="14"/>
      <c r="BJ1056" s="14"/>
      <c r="BK1056" s="14"/>
      <c r="BL1056" s="14"/>
      <c r="BM1056" s="14"/>
      <c r="BN1056" s="14"/>
      <c r="BO1056" s="14"/>
      <c r="BP1056" s="14"/>
      <c r="BQ1056" s="14"/>
      <c r="BR1056" s="14"/>
      <c r="BS1056" s="14"/>
      <c r="BT1056" s="14"/>
      <c r="BU1056" s="14"/>
      <c r="BV1056" s="14"/>
      <c r="BW1056" s="14"/>
      <c r="BX1056" s="14"/>
      <c r="BY1056" s="14"/>
      <c r="BZ1056" s="14"/>
      <c r="CA1056" s="14"/>
      <c r="CB1056" s="14"/>
      <c r="CC1056" s="14"/>
      <c r="CD1056" s="14"/>
      <c r="CE1056" s="14"/>
      <c r="CF1056" s="14"/>
      <c r="CG1056" s="14"/>
      <c r="CH1056" s="14"/>
      <c r="CI1056" s="14"/>
      <c r="CJ1056" s="14"/>
      <c r="CK1056" s="14"/>
      <c r="CL1056" s="14"/>
      <c r="CM1056" s="14"/>
      <c r="CN1056" s="14"/>
      <c r="CO1056" s="14"/>
      <c r="CP1056" s="14"/>
      <c r="CQ1056" s="14"/>
      <c r="CR1056" s="14"/>
      <c r="CS1056" s="14"/>
      <c r="CT1056" s="14"/>
      <c r="CU1056" s="14"/>
      <c r="CV1056" s="14"/>
      <c r="CW1056" s="14"/>
      <c r="CX1056" s="14"/>
      <c r="CY1056" s="14"/>
      <c r="CZ1056" s="14"/>
      <c r="DA1056" s="14"/>
      <c r="DB1056" s="14"/>
      <c r="DC1056" s="14"/>
      <c r="DD1056" s="14"/>
      <c r="DE1056" s="14"/>
      <c r="DF1056" s="14"/>
      <c r="DG1056" s="14"/>
      <c r="DH1056" s="14"/>
      <c r="DI1056" s="14"/>
      <c r="DJ1056" s="14"/>
      <c r="DK1056" s="14"/>
      <c r="DL1056" s="14"/>
      <c r="DM1056" s="14"/>
      <c r="DN1056" s="14"/>
      <c r="DO1056" s="14"/>
      <c r="DP1056" s="14"/>
      <c r="DQ1056" s="14"/>
      <c r="DR1056" s="14"/>
      <c r="DS1056" s="14"/>
      <c r="DT1056" s="14"/>
      <c r="DU1056" s="14"/>
      <c r="DV1056" s="14"/>
      <c r="DW1056" s="14"/>
      <c r="DX1056" s="14"/>
      <c r="DY1056" s="14"/>
      <c r="DZ1056" s="14"/>
      <c r="EA1056" s="14"/>
      <c r="EB1056" s="14"/>
      <c r="EC1056" s="14"/>
      <c r="ED1056" s="14"/>
      <c r="EE1056" s="14"/>
      <c r="EF1056" s="14"/>
      <c r="EG1056" s="14"/>
      <c r="EH1056" s="14"/>
      <c r="EI1056" s="14"/>
      <c r="EJ1056" s="14"/>
      <c r="EK1056" s="14"/>
      <c r="EL1056" s="14"/>
      <c r="EM1056" s="14"/>
      <c r="EN1056" s="14"/>
      <c r="EO1056" s="14"/>
      <c r="EP1056" s="14"/>
      <c r="EQ1056" s="14"/>
      <c r="ER1056" s="14"/>
      <c r="ES1056" s="14"/>
      <c r="ET1056" s="14"/>
      <c r="EU1056" s="14"/>
      <c r="EV1056" s="14"/>
      <c r="EW1056" s="14"/>
    </row>
    <row r="1057" spans="1:153" s="14" customFormat="1" ht="25.5" x14ac:dyDescent="0.2">
      <c r="A1057" s="61"/>
      <c r="B1057" s="17"/>
      <c r="C1057" s="59">
        <v>1036</v>
      </c>
      <c r="D1057" s="62" t="s">
        <v>2434</v>
      </c>
      <c r="E1057" s="62" t="s">
        <v>2435</v>
      </c>
      <c r="F1057" s="62" t="s">
        <v>2436</v>
      </c>
      <c r="G1057" s="115">
        <v>1942</v>
      </c>
      <c r="H1057" s="64">
        <v>10</v>
      </c>
      <c r="I1057" s="102" t="s">
        <v>1778</v>
      </c>
      <c r="J1057" s="103">
        <v>41140</v>
      </c>
      <c r="K1057" s="17"/>
      <c r="L1057" s="76"/>
      <c r="M1057" s="76"/>
      <c r="N1057" s="76"/>
      <c r="O1057" s="76"/>
      <c r="P1057" s="76"/>
      <c r="Q1057" s="76"/>
      <c r="R1057" s="76"/>
      <c r="S1057" s="76"/>
      <c r="T1057" s="76"/>
      <c r="U1057" s="76"/>
      <c r="V1057" s="76"/>
      <c r="W1057" s="76"/>
      <c r="X1057" s="76"/>
      <c r="Y1057" s="76"/>
      <c r="Z1057" s="76"/>
      <c r="AA1057" s="76"/>
      <c r="AB1057" s="76"/>
      <c r="AC1057" s="76"/>
      <c r="AD1057" s="76"/>
      <c r="AE1057" s="76"/>
      <c r="AF1057" s="76"/>
      <c r="AG1057" s="76"/>
      <c r="AH1057" s="76"/>
      <c r="AI1057" s="76"/>
      <c r="AJ1057" s="76"/>
      <c r="AK1057" s="76"/>
      <c r="AL1057" s="76"/>
      <c r="AM1057" s="76"/>
      <c r="AN1057" s="76"/>
      <c r="AO1057" s="76"/>
      <c r="AP1057" s="76"/>
      <c r="AQ1057" s="76"/>
      <c r="AR1057" s="76"/>
      <c r="AS1057" s="76"/>
      <c r="AT1057" s="76"/>
      <c r="AU1057" s="76"/>
      <c r="AV1057" s="76"/>
      <c r="AW1057" s="76"/>
      <c r="AX1057" s="76"/>
      <c r="AY1057" s="76"/>
      <c r="AZ1057" s="76"/>
      <c r="BA1057" s="76"/>
      <c r="BB1057" s="76"/>
      <c r="BC1057" s="76"/>
      <c r="BD1057" s="76"/>
      <c r="BE1057" s="76"/>
      <c r="BF1057" s="76"/>
      <c r="BG1057" s="76"/>
      <c r="BH1057" s="76"/>
      <c r="BI1057" s="76"/>
      <c r="BJ1057" s="76"/>
      <c r="BK1057" s="76"/>
      <c r="BL1057" s="76"/>
      <c r="BM1057" s="76"/>
      <c r="BN1057" s="76"/>
      <c r="BO1057" s="76"/>
      <c r="BP1057" s="76"/>
      <c r="BQ1057" s="76"/>
      <c r="BR1057" s="76"/>
      <c r="BS1057" s="76"/>
      <c r="BT1057" s="76"/>
      <c r="BU1057" s="76"/>
      <c r="BV1057" s="76"/>
      <c r="BW1057" s="76"/>
      <c r="BX1057" s="76"/>
      <c r="BY1057" s="76"/>
      <c r="BZ1057" s="76"/>
      <c r="CA1057" s="76"/>
      <c r="CB1057" s="76"/>
      <c r="CC1057" s="76"/>
      <c r="CD1057" s="76"/>
      <c r="CE1057" s="76"/>
      <c r="CF1057" s="76"/>
      <c r="CG1057" s="76"/>
      <c r="CH1057" s="76"/>
      <c r="CI1057" s="76"/>
      <c r="CJ1057" s="76"/>
      <c r="CK1057" s="76"/>
      <c r="CL1057" s="76"/>
      <c r="CM1057" s="76"/>
      <c r="CN1057" s="76"/>
      <c r="CO1057" s="76"/>
      <c r="CP1057" s="76"/>
      <c r="CQ1057" s="76"/>
      <c r="CR1057" s="76"/>
      <c r="CS1057" s="76"/>
      <c r="CT1057" s="76"/>
      <c r="CU1057" s="76"/>
      <c r="CV1057" s="76"/>
      <c r="CW1057" s="76"/>
      <c r="CX1057" s="76"/>
      <c r="CY1057" s="76"/>
      <c r="CZ1057" s="76"/>
      <c r="DA1057" s="76"/>
      <c r="DB1057" s="76"/>
      <c r="DC1057" s="76"/>
      <c r="DD1057" s="76"/>
      <c r="DE1057" s="76"/>
      <c r="DF1057" s="76"/>
      <c r="DG1057" s="76"/>
      <c r="DH1057" s="76"/>
      <c r="DI1057" s="76"/>
      <c r="DJ1057" s="76"/>
      <c r="DK1057" s="76"/>
      <c r="DL1057" s="76"/>
      <c r="DM1057" s="76"/>
      <c r="DN1057" s="76"/>
      <c r="DO1057" s="76"/>
      <c r="DP1057" s="76"/>
      <c r="DQ1057" s="76"/>
      <c r="DR1057" s="76"/>
      <c r="DS1057" s="76"/>
      <c r="DT1057" s="76"/>
      <c r="DU1057" s="76"/>
      <c r="DV1057" s="76"/>
      <c r="DW1057" s="76"/>
      <c r="DX1057" s="76"/>
      <c r="DY1057" s="76"/>
      <c r="DZ1057" s="76"/>
      <c r="EA1057" s="76"/>
      <c r="EB1057" s="76"/>
      <c r="EC1057" s="76"/>
      <c r="ED1057" s="76"/>
      <c r="EE1057" s="76"/>
      <c r="EF1057" s="76"/>
      <c r="EG1057" s="76"/>
      <c r="EH1057" s="76"/>
      <c r="EI1057" s="76"/>
      <c r="EJ1057" s="76"/>
      <c r="EK1057" s="76"/>
      <c r="EL1057" s="76"/>
      <c r="EM1057" s="76"/>
      <c r="EN1057" s="76"/>
      <c r="EO1057" s="76"/>
      <c r="EP1057" s="76"/>
      <c r="EQ1057" s="76"/>
      <c r="ER1057" s="76"/>
      <c r="ES1057" s="76"/>
      <c r="ET1057" s="76"/>
      <c r="EU1057" s="76"/>
      <c r="EV1057" s="76"/>
      <c r="EW1057" s="76"/>
    </row>
    <row r="1058" spans="1:153" s="14" customFormat="1" ht="25.5" x14ac:dyDescent="0.2">
      <c r="A1058" s="61" t="s">
        <v>1</v>
      </c>
      <c r="B1058" s="17"/>
      <c r="C1058" s="59">
        <v>1037</v>
      </c>
      <c r="D1058" s="62" t="s">
        <v>2200</v>
      </c>
      <c r="E1058" s="62" t="s">
        <v>543</v>
      </c>
      <c r="F1058" s="62" t="s">
        <v>2437</v>
      </c>
      <c r="G1058" s="63">
        <v>1953</v>
      </c>
      <c r="H1058" s="64" t="s">
        <v>88</v>
      </c>
      <c r="I1058" s="86" t="s">
        <v>52</v>
      </c>
      <c r="J1058" s="87">
        <v>36526</v>
      </c>
      <c r="K1058" s="17"/>
    </row>
    <row r="1059" spans="1:153" s="14" customFormat="1" ht="63.75" x14ac:dyDescent="0.2">
      <c r="A1059" s="61" t="s">
        <v>1</v>
      </c>
      <c r="B1059" s="68"/>
      <c r="C1059" s="59">
        <v>1038</v>
      </c>
      <c r="D1059" s="62" t="s">
        <v>426</v>
      </c>
      <c r="E1059" s="62" t="s">
        <v>2438</v>
      </c>
      <c r="F1059" s="62" t="s">
        <v>2439</v>
      </c>
      <c r="G1059" s="63">
        <v>1985</v>
      </c>
      <c r="H1059" s="64">
        <v>39</v>
      </c>
      <c r="I1059" s="57" t="s">
        <v>2440</v>
      </c>
      <c r="J1059" s="65">
        <v>42279</v>
      </c>
      <c r="K1059" s="17"/>
    </row>
    <row r="1060" spans="1:153" s="76" customFormat="1" ht="38.25" x14ac:dyDescent="0.2">
      <c r="A1060" s="61" t="s">
        <v>1</v>
      </c>
      <c r="B1060" s="17"/>
      <c r="C1060" s="59">
        <v>1039</v>
      </c>
      <c r="D1060" s="62" t="s">
        <v>2078</v>
      </c>
      <c r="E1060" s="62" t="s">
        <v>2441</v>
      </c>
      <c r="F1060" s="62" t="s">
        <v>2442</v>
      </c>
      <c r="G1060" s="63">
        <v>1986</v>
      </c>
      <c r="H1060" s="64" t="s">
        <v>2443</v>
      </c>
      <c r="I1060" s="57" t="s">
        <v>2444</v>
      </c>
      <c r="J1060" s="65" t="s">
        <v>2445</v>
      </c>
      <c r="K1060" s="17"/>
      <c r="L1060" s="14"/>
      <c r="M1060" s="14"/>
      <c r="N1060" s="14"/>
      <c r="O1060" s="14"/>
      <c r="P1060" s="14"/>
      <c r="Q1060" s="14"/>
      <c r="R1060" s="14"/>
      <c r="S1060" s="14"/>
      <c r="T1060" s="14"/>
      <c r="U1060" s="14"/>
      <c r="V1060" s="14"/>
      <c r="W1060" s="14"/>
      <c r="X1060" s="14"/>
      <c r="Y1060" s="14"/>
      <c r="Z1060" s="14"/>
      <c r="AA1060" s="14"/>
      <c r="AB1060" s="14"/>
      <c r="AC1060" s="14"/>
      <c r="AD1060" s="14"/>
      <c r="AE1060" s="14"/>
      <c r="AF1060" s="14"/>
      <c r="AG1060" s="14"/>
      <c r="AH1060" s="14"/>
      <c r="AI1060" s="14"/>
      <c r="AJ1060" s="14"/>
      <c r="AK1060" s="14"/>
      <c r="AL1060" s="14"/>
      <c r="AM1060" s="14"/>
      <c r="AN1060" s="14"/>
      <c r="AO1060" s="14"/>
      <c r="AP1060" s="14"/>
      <c r="AQ1060" s="14"/>
      <c r="AR1060" s="14"/>
      <c r="AS1060" s="14"/>
      <c r="AT1060" s="14"/>
      <c r="AU1060" s="14"/>
      <c r="AV1060" s="14"/>
      <c r="AW1060" s="14"/>
      <c r="AX1060" s="14"/>
      <c r="AY1060" s="14"/>
      <c r="AZ1060" s="14"/>
      <c r="BA1060" s="14"/>
      <c r="BB1060" s="14"/>
      <c r="BC1060" s="14"/>
      <c r="BD1060" s="14"/>
      <c r="BE1060" s="14"/>
      <c r="BF1060" s="14"/>
      <c r="BG1060" s="14"/>
      <c r="BH1060" s="14"/>
      <c r="BI1060" s="14"/>
      <c r="BJ1060" s="14"/>
      <c r="BK1060" s="14"/>
      <c r="BL1060" s="14"/>
      <c r="BM1060" s="14"/>
      <c r="BN1060" s="14"/>
      <c r="BO1060" s="14"/>
      <c r="BP1060" s="14"/>
      <c r="BQ1060" s="14"/>
      <c r="BR1060" s="14"/>
      <c r="BS1060" s="14"/>
      <c r="BT1060" s="14"/>
      <c r="BU1060" s="14"/>
      <c r="BV1060" s="14"/>
      <c r="BW1060" s="14"/>
      <c r="BX1060" s="14"/>
      <c r="BY1060" s="14"/>
      <c r="BZ1060" s="14"/>
      <c r="CA1060" s="14"/>
      <c r="CB1060" s="14"/>
      <c r="CC1060" s="14"/>
      <c r="CD1060" s="14"/>
      <c r="CE1060" s="14"/>
      <c r="CF1060" s="14"/>
      <c r="CG1060" s="14"/>
      <c r="CH1060" s="14"/>
      <c r="CI1060" s="14"/>
      <c r="CJ1060" s="14"/>
      <c r="CK1060" s="14"/>
      <c r="CL1060" s="14"/>
      <c r="CM1060" s="14"/>
      <c r="CN1060" s="14"/>
      <c r="CO1060" s="14"/>
      <c r="CP1060" s="14"/>
      <c r="CQ1060" s="14"/>
      <c r="CR1060" s="14"/>
      <c r="CS1060" s="14"/>
      <c r="CT1060" s="14"/>
      <c r="CU1060" s="14"/>
      <c r="CV1060" s="14"/>
      <c r="CW1060" s="14"/>
      <c r="CX1060" s="14"/>
      <c r="CY1060" s="14"/>
      <c r="CZ1060" s="14"/>
      <c r="DA1060" s="14"/>
      <c r="DB1060" s="14"/>
      <c r="DC1060" s="14"/>
      <c r="DD1060" s="14"/>
      <c r="DE1060" s="14"/>
      <c r="DF1060" s="14"/>
      <c r="DG1060" s="14"/>
      <c r="DH1060" s="14"/>
      <c r="DI1060" s="14"/>
      <c r="DJ1060" s="14"/>
      <c r="DK1060" s="14"/>
      <c r="DL1060" s="14"/>
      <c r="DM1060" s="14"/>
      <c r="DN1060" s="14"/>
      <c r="DO1060" s="14"/>
      <c r="DP1060" s="14"/>
      <c r="DQ1060" s="14"/>
      <c r="DR1060" s="14"/>
      <c r="DS1060" s="14"/>
      <c r="DT1060" s="14"/>
      <c r="DU1060" s="14"/>
      <c r="DV1060" s="14"/>
      <c r="DW1060" s="14"/>
      <c r="DX1060" s="14"/>
      <c r="DY1060" s="14"/>
      <c r="DZ1060" s="14"/>
      <c r="EA1060" s="14"/>
      <c r="EB1060" s="14"/>
      <c r="EC1060" s="14"/>
      <c r="ED1060" s="14"/>
      <c r="EE1060" s="14"/>
      <c r="EF1060" s="14"/>
      <c r="EG1060" s="14"/>
      <c r="EH1060" s="14"/>
      <c r="EI1060" s="14"/>
      <c r="EJ1060" s="14"/>
      <c r="EK1060" s="14"/>
      <c r="EL1060" s="14"/>
      <c r="EM1060" s="14"/>
      <c r="EN1060" s="14"/>
      <c r="EO1060" s="14"/>
      <c r="EP1060" s="14"/>
      <c r="EQ1060" s="14"/>
      <c r="ER1060" s="14"/>
      <c r="ES1060" s="14"/>
      <c r="ET1060" s="14"/>
      <c r="EU1060" s="14"/>
      <c r="EV1060" s="14"/>
      <c r="EW1060" s="14"/>
    </row>
    <row r="1061" spans="1:153" s="14" customFormat="1" ht="12.75" x14ac:dyDescent="0.2">
      <c r="A1061" s="107" t="s">
        <v>46</v>
      </c>
      <c r="B1061" s="17"/>
      <c r="C1061" s="59">
        <v>1040</v>
      </c>
      <c r="D1061" s="62" t="s">
        <v>85</v>
      </c>
      <c r="E1061" s="62" t="s">
        <v>2446</v>
      </c>
      <c r="F1061" s="62" t="s">
        <v>2447</v>
      </c>
      <c r="G1061" s="63">
        <v>1986</v>
      </c>
      <c r="H1061" s="64">
        <v>15</v>
      </c>
      <c r="I1061" s="57" t="s">
        <v>69</v>
      </c>
      <c r="J1061" s="87">
        <v>38825</v>
      </c>
      <c r="K1061" s="17"/>
    </row>
    <row r="1062" spans="1:153" s="14" customFormat="1" ht="25.5" x14ac:dyDescent="0.2">
      <c r="A1062" s="61"/>
      <c r="B1062" s="17"/>
      <c r="C1062" s="59">
        <v>1041</v>
      </c>
      <c r="D1062" s="84" t="s">
        <v>1950</v>
      </c>
      <c r="E1062" s="62" t="s">
        <v>2448</v>
      </c>
      <c r="F1062" s="62" t="s">
        <v>2449</v>
      </c>
      <c r="G1062" s="63">
        <v>1998</v>
      </c>
      <c r="H1062" s="64">
        <v>0</v>
      </c>
      <c r="I1062" s="57" t="s">
        <v>89</v>
      </c>
      <c r="J1062" s="65" t="s">
        <v>89</v>
      </c>
      <c r="K1062" s="17"/>
    </row>
    <row r="1063" spans="1:153" s="76" customFormat="1" ht="51" x14ac:dyDescent="0.2">
      <c r="A1063" s="61" t="s">
        <v>1</v>
      </c>
      <c r="B1063" s="171"/>
      <c r="C1063" s="59">
        <v>1042</v>
      </c>
      <c r="D1063" s="132" t="s">
        <v>2078</v>
      </c>
      <c r="E1063" s="110" t="s">
        <v>2450</v>
      </c>
      <c r="F1063" s="110" t="s">
        <v>2451</v>
      </c>
      <c r="G1063" s="112">
        <v>1872</v>
      </c>
      <c r="H1063" s="113">
        <v>0</v>
      </c>
      <c r="I1063" s="60" t="s">
        <v>2452</v>
      </c>
      <c r="J1063" s="114">
        <v>43116</v>
      </c>
      <c r="K1063" s="126"/>
    </row>
    <row r="1064" spans="1:153" s="14" customFormat="1" ht="38.25" x14ac:dyDescent="0.2">
      <c r="A1064" s="61" t="s">
        <v>1</v>
      </c>
      <c r="B1064" s="170"/>
      <c r="C1064" s="59">
        <v>1043</v>
      </c>
      <c r="D1064" s="62" t="s">
        <v>2078</v>
      </c>
      <c r="E1064" s="62" t="s">
        <v>2453</v>
      </c>
      <c r="F1064" s="62" t="s">
        <v>2454</v>
      </c>
      <c r="G1064" s="63">
        <v>1878</v>
      </c>
      <c r="H1064" s="64">
        <v>25</v>
      </c>
      <c r="I1064" s="57" t="s">
        <v>2455</v>
      </c>
      <c r="J1064" s="65">
        <v>41483</v>
      </c>
      <c r="K1064" s="17"/>
    </row>
    <row r="1065" spans="1:153" s="14" customFormat="1" ht="38.25" x14ac:dyDescent="0.2">
      <c r="A1065" s="61" t="s">
        <v>1</v>
      </c>
      <c r="B1065" s="17"/>
      <c r="C1065" s="59">
        <v>1044</v>
      </c>
      <c r="D1065" s="62" t="s">
        <v>2078</v>
      </c>
      <c r="E1065" s="62" t="s">
        <v>2456</v>
      </c>
      <c r="F1065" s="62" t="s">
        <v>2457</v>
      </c>
      <c r="G1065" s="63">
        <v>1898</v>
      </c>
      <c r="H1065" s="64">
        <v>75</v>
      </c>
      <c r="I1065" s="57" t="s">
        <v>2458</v>
      </c>
      <c r="J1065" s="65">
        <v>39885</v>
      </c>
      <c r="K1065" s="17"/>
    </row>
    <row r="1066" spans="1:153" s="14" customFormat="1" ht="38.25" x14ac:dyDescent="0.2">
      <c r="A1066" s="61" t="s">
        <v>1</v>
      </c>
      <c r="B1066" s="17"/>
      <c r="C1066" s="59">
        <v>1045</v>
      </c>
      <c r="D1066" s="62" t="s">
        <v>286</v>
      </c>
      <c r="E1066" s="62" t="s">
        <v>2459</v>
      </c>
      <c r="F1066" s="62" t="s">
        <v>2460</v>
      </c>
      <c r="G1066" s="63">
        <v>1983</v>
      </c>
      <c r="H1066" s="64">
        <v>50</v>
      </c>
      <c r="I1066" s="57" t="s">
        <v>598</v>
      </c>
      <c r="J1066" s="65">
        <v>41838</v>
      </c>
      <c r="K1066" s="17"/>
    </row>
    <row r="1067" spans="1:153" s="14" customFormat="1" ht="102" x14ac:dyDescent="0.2">
      <c r="A1067" s="61" t="s">
        <v>1</v>
      </c>
      <c r="B1067" s="170"/>
      <c r="C1067" s="59">
        <v>1046</v>
      </c>
      <c r="D1067" s="84" t="s">
        <v>85</v>
      </c>
      <c r="E1067" s="62" t="s">
        <v>2461</v>
      </c>
      <c r="F1067" s="62" t="s">
        <v>2462</v>
      </c>
      <c r="G1067" s="57">
        <v>1856</v>
      </c>
      <c r="H1067" s="63">
        <v>475</v>
      </c>
      <c r="I1067" s="57" t="s">
        <v>2463</v>
      </c>
      <c r="J1067" s="65">
        <v>43037</v>
      </c>
      <c r="K1067" s="17"/>
    </row>
    <row r="1068" spans="1:153" s="14" customFormat="1" ht="63.75" x14ac:dyDescent="0.2">
      <c r="A1068" s="109" t="s">
        <v>1</v>
      </c>
      <c r="B1068" s="126"/>
      <c r="C1068" s="59">
        <v>1047</v>
      </c>
      <c r="D1068" s="132" t="s">
        <v>85</v>
      </c>
      <c r="E1068" s="110" t="s">
        <v>2464</v>
      </c>
      <c r="F1068" s="110" t="s">
        <v>2465</v>
      </c>
      <c r="G1068" s="112">
        <v>1856</v>
      </c>
      <c r="H1068" s="166" t="s">
        <v>2466</v>
      </c>
      <c r="I1068" s="60" t="s">
        <v>2467</v>
      </c>
      <c r="J1068" s="114">
        <v>41913</v>
      </c>
      <c r="K1068" s="126"/>
      <c r="L1068" s="76"/>
      <c r="M1068" s="76"/>
      <c r="N1068" s="76"/>
      <c r="O1068" s="76"/>
      <c r="P1068" s="76"/>
      <c r="Q1068" s="76"/>
      <c r="R1068" s="76"/>
      <c r="S1068" s="76"/>
      <c r="T1068" s="76"/>
      <c r="U1068" s="76"/>
      <c r="V1068" s="76"/>
      <c r="W1068" s="76"/>
      <c r="X1068" s="76"/>
      <c r="Y1068" s="76"/>
      <c r="Z1068" s="76"/>
      <c r="AA1068" s="76"/>
      <c r="AB1068" s="76"/>
      <c r="AC1068" s="76"/>
      <c r="AD1068" s="76"/>
      <c r="AE1068" s="76"/>
      <c r="AF1068" s="76"/>
      <c r="AG1068" s="76"/>
      <c r="AH1068" s="76"/>
      <c r="AI1068" s="76"/>
      <c r="AJ1068" s="76"/>
      <c r="AK1068" s="76"/>
      <c r="AL1068" s="76"/>
      <c r="AM1068" s="76"/>
      <c r="AN1068" s="76"/>
      <c r="AO1068" s="76"/>
      <c r="AP1068" s="76"/>
      <c r="AQ1068" s="76"/>
      <c r="AR1068" s="76"/>
      <c r="AS1068" s="76"/>
      <c r="AT1068" s="76"/>
      <c r="AU1068" s="76"/>
      <c r="AV1068" s="76"/>
      <c r="AW1068" s="76"/>
      <c r="AX1068" s="76"/>
      <c r="AY1068" s="76"/>
      <c r="AZ1068" s="76"/>
      <c r="BA1068" s="76"/>
      <c r="BB1068" s="76"/>
      <c r="BC1068" s="76"/>
      <c r="BD1068" s="76"/>
      <c r="BE1068" s="76"/>
      <c r="BF1068" s="76"/>
      <c r="BG1068" s="76"/>
      <c r="BH1068" s="76"/>
      <c r="BI1068" s="76"/>
      <c r="BJ1068" s="76"/>
      <c r="BK1068" s="76"/>
      <c r="BL1068" s="76"/>
      <c r="BM1068" s="76"/>
      <c r="BN1068" s="76"/>
      <c r="BO1068" s="76"/>
      <c r="BP1068" s="76"/>
      <c r="BQ1068" s="76"/>
      <c r="BR1068" s="76"/>
      <c r="BS1068" s="76"/>
      <c r="BT1068" s="76"/>
      <c r="BU1068" s="76"/>
      <c r="BV1068" s="76"/>
      <c r="BW1068" s="76"/>
      <c r="BX1068" s="76"/>
      <c r="BY1068" s="76"/>
      <c r="BZ1068" s="76"/>
      <c r="CA1068" s="76"/>
      <c r="CB1068" s="76"/>
      <c r="CC1068" s="76"/>
      <c r="CD1068" s="76"/>
      <c r="CE1068" s="76"/>
      <c r="CF1068" s="76"/>
      <c r="CG1068" s="76"/>
      <c r="CH1068" s="76"/>
      <c r="CI1068" s="76"/>
      <c r="CJ1068" s="76"/>
      <c r="CK1068" s="76"/>
      <c r="CL1068" s="76"/>
      <c r="CM1068" s="76"/>
      <c r="CN1068" s="76"/>
      <c r="CO1068" s="76"/>
      <c r="CP1068" s="76"/>
      <c r="CQ1068" s="76"/>
      <c r="CR1068" s="76"/>
      <c r="CS1068" s="76"/>
      <c r="CT1068" s="76"/>
      <c r="CU1068" s="76"/>
      <c r="CV1068" s="76"/>
      <c r="CW1068" s="76"/>
      <c r="CX1068" s="76"/>
      <c r="CY1068" s="76"/>
      <c r="CZ1068" s="76"/>
      <c r="DA1068" s="76"/>
      <c r="DB1068" s="76"/>
      <c r="DC1068" s="76"/>
      <c r="DD1068" s="76"/>
      <c r="DE1068" s="76"/>
      <c r="DF1068" s="76"/>
      <c r="DG1068" s="76"/>
      <c r="DH1068" s="76"/>
      <c r="DI1068" s="76"/>
      <c r="DJ1068" s="76"/>
      <c r="DK1068" s="76"/>
      <c r="DL1068" s="76"/>
      <c r="DM1068" s="76"/>
      <c r="DN1068" s="76"/>
      <c r="DO1068" s="76"/>
      <c r="DP1068" s="76"/>
      <c r="DQ1068" s="76"/>
      <c r="DR1068" s="76"/>
      <c r="DS1068" s="76"/>
      <c r="DT1068" s="76"/>
      <c r="DU1068" s="76"/>
      <c r="DV1068" s="76"/>
      <c r="DW1068" s="76"/>
      <c r="DX1068" s="76"/>
      <c r="DY1068" s="76"/>
      <c r="DZ1068" s="76"/>
      <c r="EA1068" s="76"/>
      <c r="EB1068" s="76"/>
      <c r="EC1068" s="76"/>
      <c r="ED1068" s="76"/>
      <c r="EE1068" s="76"/>
      <c r="EF1068" s="76"/>
      <c r="EG1068" s="76"/>
      <c r="EH1068" s="76"/>
      <c r="EI1068" s="76"/>
      <c r="EJ1068" s="76"/>
      <c r="EK1068" s="76"/>
      <c r="EL1068" s="76"/>
      <c r="EM1068" s="76"/>
      <c r="EN1068" s="76"/>
      <c r="EO1068" s="76"/>
      <c r="EP1068" s="76"/>
      <c r="EQ1068" s="76"/>
      <c r="ER1068" s="76"/>
      <c r="ES1068" s="76"/>
      <c r="ET1068" s="76"/>
      <c r="EU1068" s="76"/>
      <c r="EV1068" s="76"/>
      <c r="EW1068" s="76"/>
    </row>
    <row r="1069" spans="1:153" s="14" customFormat="1" ht="25.5" x14ac:dyDescent="0.2">
      <c r="A1069" s="61"/>
      <c r="B1069" s="68"/>
      <c r="C1069" s="59">
        <v>1048</v>
      </c>
      <c r="D1069" s="62" t="s">
        <v>85</v>
      </c>
      <c r="E1069" s="62" t="s">
        <v>2468</v>
      </c>
      <c r="F1069" s="62" t="s">
        <v>2469</v>
      </c>
      <c r="G1069" s="63">
        <v>1933</v>
      </c>
      <c r="H1069" s="64">
        <v>130</v>
      </c>
      <c r="I1069" s="57" t="s">
        <v>2470</v>
      </c>
      <c r="J1069" s="65">
        <v>42286</v>
      </c>
      <c r="K1069" s="17"/>
    </row>
    <row r="1070" spans="1:153" s="14" customFormat="1" ht="25.5" x14ac:dyDescent="0.2">
      <c r="A1070" s="61"/>
      <c r="B1070" s="17"/>
      <c r="C1070" s="59">
        <v>1049</v>
      </c>
      <c r="D1070" s="84" t="s">
        <v>2078</v>
      </c>
      <c r="E1070" s="62" t="s">
        <v>2471</v>
      </c>
      <c r="F1070" s="62" t="s">
        <v>2472</v>
      </c>
      <c r="G1070" s="63">
        <v>1906</v>
      </c>
      <c r="H1070" s="64">
        <v>0</v>
      </c>
      <c r="I1070" s="102" t="s">
        <v>84</v>
      </c>
      <c r="J1070" s="87">
        <v>42485</v>
      </c>
      <c r="K1070" s="17"/>
    </row>
    <row r="1071" spans="1:153" s="14" customFormat="1" ht="25.5" x14ac:dyDescent="0.2">
      <c r="A1071" s="61"/>
      <c r="B1071" s="17"/>
      <c r="C1071" s="59">
        <v>1050</v>
      </c>
      <c r="D1071" s="62" t="s">
        <v>2078</v>
      </c>
      <c r="E1071" s="62" t="s">
        <v>2471</v>
      </c>
      <c r="F1071" s="62" t="s">
        <v>2473</v>
      </c>
      <c r="G1071" s="63">
        <v>1917</v>
      </c>
      <c r="H1071" s="64">
        <v>40</v>
      </c>
      <c r="I1071" s="102" t="s">
        <v>2474</v>
      </c>
      <c r="J1071" s="103">
        <v>38808</v>
      </c>
      <c r="K1071" s="17"/>
    </row>
    <row r="1072" spans="1:153" s="14" customFormat="1" ht="76.5" x14ac:dyDescent="0.2">
      <c r="A1072" s="61"/>
      <c r="B1072" s="17"/>
      <c r="C1072" s="59">
        <v>1051</v>
      </c>
      <c r="D1072" s="84" t="s">
        <v>607</v>
      </c>
      <c r="E1072" s="62" t="s">
        <v>2475</v>
      </c>
      <c r="F1072" s="62" t="s">
        <v>2476</v>
      </c>
      <c r="G1072" s="63">
        <v>1908</v>
      </c>
      <c r="H1072" s="64">
        <v>0</v>
      </c>
      <c r="I1072" s="57" t="s">
        <v>84</v>
      </c>
      <c r="J1072" s="65">
        <v>42430</v>
      </c>
      <c r="K1072" s="17"/>
    </row>
    <row r="1073" spans="1:153" s="14" customFormat="1" ht="63.75" x14ac:dyDescent="0.2">
      <c r="A1073" s="61"/>
      <c r="B1073" s="170"/>
      <c r="C1073" s="59">
        <v>1052</v>
      </c>
      <c r="D1073" s="62" t="s">
        <v>2477</v>
      </c>
      <c r="E1073" s="62" t="s">
        <v>2478</v>
      </c>
      <c r="F1073" s="62" t="s">
        <v>2479</v>
      </c>
      <c r="G1073" s="57">
        <v>1848</v>
      </c>
      <c r="H1073" s="63">
        <v>0</v>
      </c>
      <c r="I1073" s="57" t="s">
        <v>141</v>
      </c>
      <c r="J1073" s="65">
        <v>41121</v>
      </c>
      <c r="K1073" s="17"/>
    </row>
    <row r="1074" spans="1:153" s="76" customFormat="1" ht="25.5" x14ac:dyDescent="0.2">
      <c r="A1074" s="61"/>
      <c r="B1074" s="17"/>
      <c r="C1074" s="59">
        <v>1053</v>
      </c>
      <c r="D1074" s="62" t="s">
        <v>2078</v>
      </c>
      <c r="E1074" s="62" t="s">
        <v>2480</v>
      </c>
      <c r="F1074" s="62" t="s">
        <v>2481</v>
      </c>
      <c r="G1074" s="63">
        <v>1884</v>
      </c>
      <c r="H1074" s="64"/>
      <c r="I1074" s="86" t="s">
        <v>52</v>
      </c>
      <c r="J1074" s="87">
        <v>36526</v>
      </c>
      <c r="K1074" s="17"/>
      <c r="L1074" s="14"/>
      <c r="M1074" s="14"/>
      <c r="N1074" s="14"/>
      <c r="O1074" s="14"/>
      <c r="P1074" s="14"/>
      <c r="Q1074" s="14"/>
      <c r="R1074" s="14"/>
      <c r="S1074" s="14"/>
      <c r="T1074" s="14"/>
      <c r="U1074" s="14"/>
      <c r="V1074" s="14"/>
      <c r="W1074" s="14"/>
      <c r="X1074" s="14"/>
      <c r="Y1074" s="14"/>
      <c r="Z1074" s="14"/>
      <c r="AA1074" s="14"/>
      <c r="AB1074" s="14"/>
      <c r="AC1074" s="14"/>
      <c r="AD1074" s="14"/>
      <c r="AE1074" s="14"/>
      <c r="AF1074" s="14"/>
      <c r="AG1074" s="14"/>
      <c r="AH1074" s="14"/>
      <c r="AI1074" s="14"/>
      <c r="AJ1074" s="14"/>
      <c r="AK1074" s="14"/>
      <c r="AL1074" s="14"/>
      <c r="AM1074" s="14"/>
      <c r="AN1074" s="14"/>
      <c r="AO1074" s="14"/>
      <c r="AP1074" s="14"/>
      <c r="AQ1074" s="14"/>
      <c r="AR1074" s="14"/>
      <c r="AS1074" s="14"/>
      <c r="AT1074" s="14"/>
      <c r="AU1074" s="14"/>
      <c r="AV1074" s="14"/>
      <c r="AW1074" s="14"/>
      <c r="AX1074" s="14"/>
      <c r="AY1074" s="14"/>
      <c r="AZ1074" s="14"/>
      <c r="BA1074" s="14"/>
      <c r="BB1074" s="14"/>
      <c r="BC1074" s="14"/>
      <c r="BD1074" s="14"/>
      <c r="BE1074" s="14"/>
      <c r="BF1074" s="14"/>
      <c r="BG1074" s="14"/>
      <c r="BH1074" s="14"/>
      <c r="BI1074" s="14"/>
      <c r="BJ1074" s="14"/>
      <c r="BK1074" s="14"/>
      <c r="BL1074" s="14"/>
      <c r="BM1074" s="14"/>
      <c r="BN1074" s="14"/>
      <c r="BO1074" s="14"/>
      <c r="BP1074" s="14"/>
      <c r="BQ1074" s="14"/>
      <c r="BR1074" s="14"/>
      <c r="BS1074" s="14"/>
      <c r="BT1074" s="14"/>
      <c r="BU1074" s="14"/>
      <c r="BV1074" s="14"/>
      <c r="BW1074" s="14"/>
      <c r="BX1074" s="14"/>
      <c r="BY1074" s="14"/>
      <c r="BZ1074" s="14"/>
      <c r="CA1074" s="14"/>
      <c r="CB1074" s="14"/>
      <c r="CC1074" s="14"/>
      <c r="CD1074" s="14"/>
      <c r="CE1074" s="14"/>
      <c r="CF1074" s="14"/>
      <c r="CG1074" s="14"/>
      <c r="CH1074" s="14"/>
      <c r="CI1074" s="14"/>
      <c r="CJ1074" s="14"/>
      <c r="CK1074" s="14"/>
      <c r="CL1074" s="14"/>
      <c r="CM1074" s="14"/>
      <c r="CN1074" s="14"/>
      <c r="CO1074" s="14"/>
      <c r="CP1074" s="14"/>
      <c r="CQ1074" s="14"/>
      <c r="CR1074" s="14"/>
      <c r="CS1074" s="14"/>
      <c r="CT1074" s="14"/>
      <c r="CU1074" s="14"/>
      <c r="CV1074" s="14"/>
      <c r="CW1074" s="14"/>
      <c r="CX1074" s="14"/>
      <c r="CY1074" s="14"/>
      <c r="CZ1074" s="14"/>
      <c r="DA1074" s="14"/>
      <c r="DB1074" s="14"/>
      <c r="DC1074" s="14"/>
      <c r="DD1074" s="14"/>
      <c r="DE1074" s="14"/>
      <c r="DF1074" s="14"/>
      <c r="DG1074" s="14"/>
      <c r="DH1074" s="14"/>
      <c r="DI1074" s="14"/>
      <c r="DJ1074" s="14"/>
      <c r="DK1074" s="14"/>
      <c r="DL1074" s="14"/>
      <c r="DM1074" s="14"/>
      <c r="DN1074" s="14"/>
      <c r="DO1074" s="14"/>
      <c r="DP1074" s="14"/>
      <c r="DQ1074" s="14"/>
      <c r="DR1074" s="14"/>
      <c r="DS1074" s="14"/>
      <c r="DT1074" s="14"/>
      <c r="DU1074" s="14"/>
      <c r="DV1074" s="14"/>
      <c r="DW1074" s="14"/>
      <c r="DX1074" s="14"/>
      <c r="DY1074" s="14"/>
      <c r="DZ1074" s="14"/>
      <c r="EA1074" s="14"/>
      <c r="EB1074" s="14"/>
      <c r="EC1074" s="14"/>
      <c r="ED1074" s="14"/>
      <c r="EE1074" s="14"/>
      <c r="EF1074" s="14"/>
      <c r="EG1074" s="14"/>
      <c r="EH1074" s="14"/>
      <c r="EI1074" s="14"/>
      <c r="EJ1074" s="14"/>
      <c r="EK1074" s="14"/>
      <c r="EL1074" s="14"/>
      <c r="EM1074" s="14"/>
      <c r="EN1074" s="14"/>
      <c r="EO1074" s="14"/>
      <c r="EP1074" s="14"/>
      <c r="EQ1074" s="14"/>
      <c r="ER1074" s="14"/>
      <c r="ES1074" s="14"/>
      <c r="ET1074" s="14"/>
      <c r="EU1074" s="14"/>
      <c r="EV1074" s="14"/>
      <c r="EW1074" s="14"/>
    </row>
    <row r="1075" spans="1:153" s="76" customFormat="1" ht="25.5" x14ac:dyDescent="0.2">
      <c r="A1075" s="61"/>
      <c r="B1075" s="17"/>
      <c r="C1075" s="59">
        <v>1054</v>
      </c>
      <c r="D1075" s="84" t="s">
        <v>2078</v>
      </c>
      <c r="E1075" s="62" t="s">
        <v>2482</v>
      </c>
      <c r="F1075" s="62" t="s">
        <v>2483</v>
      </c>
      <c r="G1075" s="63">
        <v>1945</v>
      </c>
      <c r="H1075" s="64">
        <v>0</v>
      </c>
      <c r="I1075" s="86" t="s">
        <v>89</v>
      </c>
      <c r="J1075" s="87" t="s">
        <v>89</v>
      </c>
      <c r="K1075" s="17"/>
      <c r="L1075" s="14"/>
      <c r="M1075" s="14"/>
      <c r="N1075" s="14"/>
      <c r="O1075" s="14"/>
      <c r="P1075" s="14"/>
      <c r="Q1075" s="14"/>
      <c r="R1075" s="14"/>
      <c r="S1075" s="14"/>
      <c r="T1075" s="14"/>
      <c r="U1075" s="14"/>
      <c r="V1075" s="14"/>
      <c r="W1075" s="14"/>
      <c r="X1075" s="14"/>
      <c r="Y1075" s="14"/>
      <c r="Z1075" s="14"/>
      <c r="AA1075" s="14"/>
      <c r="AB1075" s="14"/>
      <c r="AC1075" s="14"/>
      <c r="AD1075" s="14"/>
      <c r="AE1075" s="14"/>
      <c r="AF1075" s="14"/>
      <c r="AG1075" s="14"/>
      <c r="AH1075" s="14"/>
      <c r="AI1075" s="14"/>
      <c r="AJ1075" s="14"/>
      <c r="AK1075" s="14"/>
      <c r="AL1075" s="14"/>
      <c r="AM1075" s="14"/>
      <c r="AN1075" s="14"/>
      <c r="AO1075" s="14"/>
      <c r="AP1075" s="14"/>
      <c r="AQ1075" s="14"/>
      <c r="AR1075" s="14"/>
      <c r="AS1075" s="14"/>
      <c r="AT1075" s="14"/>
      <c r="AU1075" s="14"/>
      <c r="AV1075" s="14"/>
      <c r="AW1075" s="14"/>
      <c r="AX1075" s="14"/>
      <c r="AY1075" s="14"/>
      <c r="AZ1075" s="14"/>
      <c r="BA1075" s="14"/>
      <c r="BB1075" s="14"/>
      <c r="BC1075" s="14"/>
      <c r="BD1075" s="14"/>
      <c r="BE1075" s="14"/>
      <c r="BF1075" s="14"/>
      <c r="BG1075" s="14"/>
      <c r="BH1075" s="14"/>
      <c r="BI1075" s="14"/>
      <c r="BJ1075" s="14"/>
      <c r="BK1075" s="14"/>
      <c r="BL1075" s="14"/>
      <c r="BM1075" s="14"/>
      <c r="BN1075" s="14"/>
      <c r="BO1075" s="14"/>
      <c r="BP1075" s="14"/>
      <c r="BQ1075" s="14"/>
      <c r="BR1075" s="14"/>
      <c r="BS1075" s="14"/>
      <c r="BT1075" s="14"/>
      <c r="BU1075" s="14"/>
      <c r="BV1075" s="14"/>
      <c r="BW1075" s="14"/>
      <c r="BX1075" s="14"/>
      <c r="BY1075" s="14"/>
      <c r="BZ1075" s="14"/>
      <c r="CA1075" s="14"/>
      <c r="CB1075" s="14"/>
      <c r="CC1075" s="14"/>
      <c r="CD1075" s="14"/>
      <c r="CE1075" s="14"/>
      <c r="CF1075" s="14"/>
      <c r="CG1075" s="14"/>
      <c r="CH1075" s="14"/>
      <c r="CI1075" s="14"/>
      <c r="CJ1075" s="14"/>
      <c r="CK1075" s="14"/>
      <c r="CL1075" s="14"/>
      <c r="CM1075" s="14"/>
      <c r="CN1075" s="14"/>
      <c r="CO1075" s="14"/>
      <c r="CP1075" s="14"/>
      <c r="CQ1075" s="14"/>
      <c r="CR1075" s="14"/>
      <c r="CS1075" s="14"/>
      <c r="CT1075" s="14"/>
      <c r="CU1075" s="14"/>
      <c r="CV1075" s="14"/>
      <c r="CW1075" s="14"/>
      <c r="CX1075" s="14"/>
      <c r="CY1075" s="14"/>
      <c r="CZ1075" s="14"/>
      <c r="DA1075" s="14"/>
      <c r="DB1075" s="14"/>
      <c r="DC1075" s="14"/>
      <c r="DD1075" s="14"/>
      <c r="DE1075" s="14"/>
      <c r="DF1075" s="14"/>
      <c r="DG1075" s="14"/>
      <c r="DH1075" s="14"/>
      <c r="DI1075" s="14"/>
      <c r="DJ1075" s="14"/>
      <c r="DK1075" s="14"/>
      <c r="DL1075" s="14"/>
      <c r="DM1075" s="14"/>
      <c r="DN1075" s="14"/>
      <c r="DO1075" s="14"/>
      <c r="DP1075" s="14"/>
      <c r="DQ1075" s="14"/>
      <c r="DR1075" s="14"/>
      <c r="DS1075" s="14"/>
      <c r="DT1075" s="14"/>
      <c r="DU1075" s="14"/>
      <c r="DV1075" s="14"/>
      <c r="DW1075" s="14"/>
      <c r="DX1075" s="14"/>
      <c r="DY1075" s="14"/>
      <c r="DZ1075" s="14"/>
      <c r="EA1075" s="14"/>
      <c r="EB1075" s="14"/>
      <c r="EC1075" s="14"/>
      <c r="ED1075" s="14"/>
      <c r="EE1075" s="14"/>
      <c r="EF1075" s="14"/>
      <c r="EG1075" s="14"/>
      <c r="EH1075" s="14"/>
      <c r="EI1075" s="14"/>
      <c r="EJ1075" s="14"/>
      <c r="EK1075" s="14"/>
      <c r="EL1075" s="14"/>
      <c r="EM1075" s="14"/>
      <c r="EN1075" s="14"/>
      <c r="EO1075" s="14"/>
      <c r="EP1075" s="14"/>
      <c r="EQ1075" s="14"/>
      <c r="ER1075" s="14"/>
      <c r="ES1075" s="14"/>
      <c r="ET1075" s="14"/>
      <c r="EU1075" s="14"/>
      <c r="EV1075" s="14"/>
      <c r="EW1075" s="14"/>
    </row>
    <row r="1076" spans="1:153" s="76" customFormat="1" ht="25.5" x14ac:dyDescent="0.2">
      <c r="A1076" s="61"/>
      <c r="B1076" s="17"/>
      <c r="C1076" s="59">
        <v>1055</v>
      </c>
      <c r="D1076" s="62" t="s">
        <v>2078</v>
      </c>
      <c r="E1076" s="62" t="s">
        <v>2482</v>
      </c>
      <c r="F1076" s="62" t="s">
        <v>2483</v>
      </c>
      <c r="G1076" s="63">
        <v>1973</v>
      </c>
      <c r="H1076" s="64"/>
      <c r="I1076" s="86" t="s">
        <v>52</v>
      </c>
      <c r="J1076" s="87">
        <v>36526</v>
      </c>
      <c r="K1076" s="17"/>
      <c r="L1076" s="14"/>
      <c r="M1076" s="14"/>
      <c r="N1076" s="14"/>
      <c r="O1076" s="14"/>
      <c r="P1076" s="14"/>
      <c r="Q1076" s="14"/>
      <c r="R1076" s="14"/>
      <c r="S1076" s="14"/>
      <c r="T1076" s="14"/>
      <c r="U1076" s="14"/>
      <c r="V1076" s="14"/>
      <c r="W1076" s="14"/>
      <c r="X1076" s="14"/>
      <c r="Y1076" s="14"/>
      <c r="Z1076" s="14"/>
      <c r="AA1076" s="14"/>
      <c r="AB1076" s="14"/>
      <c r="AC1076" s="14"/>
      <c r="AD1076" s="14"/>
      <c r="AE1076" s="14"/>
      <c r="AF1076" s="14"/>
      <c r="AG1076" s="14"/>
      <c r="AH1076" s="14"/>
      <c r="AI1076" s="14"/>
      <c r="AJ1076" s="14"/>
      <c r="AK1076" s="14"/>
      <c r="AL1076" s="14"/>
      <c r="AM1076" s="14"/>
      <c r="AN1076" s="14"/>
      <c r="AO1076" s="14"/>
      <c r="AP1076" s="14"/>
      <c r="AQ1076" s="14"/>
      <c r="AR1076" s="14"/>
      <c r="AS1076" s="14"/>
      <c r="AT1076" s="14"/>
      <c r="AU1076" s="14"/>
      <c r="AV1076" s="14"/>
      <c r="AW1076" s="14"/>
      <c r="AX1076" s="14"/>
      <c r="AY1076" s="14"/>
      <c r="AZ1076" s="14"/>
      <c r="BA1076" s="14"/>
      <c r="BB1076" s="14"/>
      <c r="BC1076" s="14"/>
      <c r="BD1076" s="14"/>
      <c r="BE1076" s="14"/>
      <c r="BF1076" s="14"/>
      <c r="BG1076" s="14"/>
      <c r="BH1076" s="14"/>
      <c r="BI1076" s="14"/>
      <c r="BJ1076" s="14"/>
      <c r="BK1076" s="14"/>
      <c r="BL1076" s="14"/>
      <c r="BM1076" s="14"/>
      <c r="BN1076" s="14"/>
      <c r="BO1076" s="14"/>
      <c r="BP1076" s="14"/>
      <c r="BQ1076" s="14"/>
      <c r="BR1076" s="14"/>
      <c r="BS1076" s="14"/>
      <c r="BT1076" s="14"/>
      <c r="BU1076" s="14"/>
      <c r="BV1076" s="14"/>
      <c r="BW1076" s="14"/>
      <c r="BX1076" s="14"/>
      <c r="BY1076" s="14"/>
      <c r="BZ1076" s="14"/>
      <c r="CA1076" s="14"/>
      <c r="CB1076" s="14"/>
      <c r="CC1076" s="14"/>
      <c r="CD1076" s="14"/>
      <c r="CE1076" s="14"/>
      <c r="CF1076" s="14"/>
      <c r="CG1076" s="14"/>
      <c r="CH1076" s="14"/>
      <c r="CI1076" s="14"/>
      <c r="CJ1076" s="14"/>
      <c r="CK1076" s="14"/>
      <c r="CL1076" s="14"/>
      <c r="CM1076" s="14"/>
      <c r="CN1076" s="14"/>
      <c r="CO1076" s="14"/>
      <c r="CP1076" s="14"/>
      <c r="CQ1076" s="14"/>
      <c r="CR1076" s="14"/>
      <c r="CS1076" s="14"/>
      <c r="CT1076" s="14"/>
      <c r="CU1076" s="14"/>
      <c r="CV1076" s="14"/>
      <c r="CW1076" s="14"/>
      <c r="CX1076" s="14"/>
      <c r="CY1076" s="14"/>
      <c r="CZ1076" s="14"/>
      <c r="DA1076" s="14"/>
      <c r="DB1076" s="14"/>
      <c r="DC1076" s="14"/>
      <c r="DD1076" s="14"/>
      <c r="DE1076" s="14"/>
      <c r="DF1076" s="14"/>
      <c r="DG1076" s="14"/>
      <c r="DH1076" s="14"/>
      <c r="DI1076" s="14"/>
      <c r="DJ1076" s="14"/>
      <c r="DK1076" s="14"/>
      <c r="DL1076" s="14"/>
      <c r="DM1076" s="14"/>
      <c r="DN1076" s="14"/>
      <c r="DO1076" s="14"/>
      <c r="DP1076" s="14"/>
      <c r="DQ1076" s="14"/>
      <c r="DR1076" s="14"/>
      <c r="DS1076" s="14"/>
      <c r="DT1076" s="14"/>
      <c r="DU1076" s="14"/>
      <c r="DV1076" s="14"/>
      <c r="DW1076" s="14"/>
      <c r="DX1076" s="14"/>
      <c r="DY1076" s="14"/>
      <c r="DZ1076" s="14"/>
      <c r="EA1076" s="14"/>
      <c r="EB1076" s="14"/>
      <c r="EC1076" s="14"/>
      <c r="ED1076" s="14"/>
      <c r="EE1076" s="14"/>
      <c r="EF1076" s="14"/>
      <c r="EG1076" s="14"/>
      <c r="EH1076" s="14"/>
      <c r="EI1076" s="14"/>
      <c r="EJ1076" s="14"/>
      <c r="EK1076" s="14"/>
      <c r="EL1076" s="14"/>
      <c r="EM1076" s="14"/>
      <c r="EN1076" s="14"/>
      <c r="EO1076" s="14"/>
      <c r="EP1076" s="14"/>
      <c r="EQ1076" s="14"/>
      <c r="ER1076" s="14"/>
      <c r="ES1076" s="14"/>
      <c r="ET1076" s="14"/>
      <c r="EU1076" s="14"/>
      <c r="EV1076" s="14"/>
      <c r="EW1076" s="14"/>
    </row>
    <row r="1077" spans="1:153" s="76" customFormat="1" ht="25.5" x14ac:dyDescent="0.2">
      <c r="A1077" s="61"/>
      <c r="B1077" s="17"/>
      <c r="C1077" s="59">
        <v>1056</v>
      </c>
      <c r="D1077" s="62" t="s">
        <v>2078</v>
      </c>
      <c r="E1077" s="85" t="s">
        <v>2484</v>
      </c>
      <c r="F1077" s="85" t="s">
        <v>2485</v>
      </c>
      <c r="G1077" s="63">
        <v>1931</v>
      </c>
      <c r="H1077" s="64">
        <v>40</v>
      </c>
      <c r="I1077" s="86" t="s">
        <v>52</v>
      </c>
      <c r="J1077" s="87">
        <v>36526</v>
      </c>
      <c r="K1077" s="17"/>
      <c r="L1077" s="14"/>
      <c r="M1077" s="14"/>
      <c r="N1077" s="14"/>
      <c r="O1077" s="14"/>
      <c r="P1077" s="14"/>
      <c r="Q1077" s="14"/>
      <c r="R1077" s="14"/>
      <c r="S1077" s="14"/>
      <c r="T1077" s="14"/>
      <c r="U1077" s="14"/>
      <c r="V1077" s="14"/>
      <c r="W1077" s="14"/>
      <c r="X1077" s="14"/>
      <c r="Y1077" s="14"/>
      <c r="Z1077" s="14"/>
      <c r="AA1077" s="14"/>
      <c r="AB1077" s="14"/>
      <c r="AC1077" s="14"/>
      <c r="AD1077" s="14"/>
      <c r="AE1077" s="14"/>
      <c r="AF1077" s="14"/>
      <c r="AG1077" s="14"/>
      <c r="AH1077" s="14"/>
      <c r="AI1077" s="14"/>
      <c r="AJ1077" s="14"/>
      <c r="AK1077" s="14"/>
      <c r="AL1077" s="14"/>
      <c r="AM1077" s="14"/>
      <c r="AN1077" s="14"/>
      <c r="AO1077" s="14"/>
      <c r="AP1077" s="14"/>
      <c r="AQ1077" s="14"/>
      <c r="AR1077" s="14"/>
      <c r="AS1077" s="14"/>
      <c r="AT1077" s="14"/>
      <c r="AU1077" s="14"/>
      <c r="AV1077" s="14"/>
      <c r="AW1077" s="14"/>
      <c r="AX1077" s="14"/>
      <c r="AY1077" s="14"/>
      <c r="AZ1077" s="14"/>
      <c r="BA1077" s="14"/>
      <c r="BB1077" s="14"/>
      <c r="BC1077" s="14"/>
      <c r="BD1077" s="14"/>
      <c r="BE1077" s="14"/>
      <c r="BF1077" s="14"/>
      <c r="BG1077" s="14"/>
      <c r="BH1077" s="14"/>
      <c r="BI1077" s="14"/>
      <c r="BJ1077" s="14"/>
      <c r="BK1077" s="14"/>
      <c r="BL1077" s="14"/>
      <c r="BM1077" s="14"/>
      <c r="BN1077" s="14"/>
      <c r="BO1077" s="14"/>
      <c r="BP1077" s="14"/>
      <c r="BQ1077" s="14"/>
      <c r="BR1077" s="14"/>
      <c r="BS1077" s="14"/>
      <c r="BT1077" s="14"/>
      <c r="BU1077" s="14"/>
      <c r="BV1077" s="14"/>
      <c r="BW1077" s="14"/>
      <c r="BX1077" s="14"/>
      <c r="BY1077" s="14"/>
      <c r="BZ1077" s="14"/>
      <c r="CA1077" s="14"/>
      <c r="CB1077" s="14"/>
      <c r="CC1077" s="14"/>
      <c r="CD1077" s="14"/>
      <c r="CE1077" s="14"/>
      <c r="CF1077" s="14"/>
      <c r="CG1077" s="14"/>
      <c r="CH1077" s="14"/>
      <c r="CI1077" s="14"/>
      <c r="CJ1077" s="14"/>
      <c r="CK1077" s="14"/>
      <c r="CL1077" s="14"/>
      <c r="CM1077" s="14"/>
      <c r="CN1077" s="14"/>
      <c r="CO1077" s="14"/>
      <c r="CP1077" s="14"/>
      <c r="CQ1077" s="14"/>
      <c r="CR1077" s="14"/>
      <c r="CS1077" s="14"/>
      <c r="CT1077" s="14"/>
      <c r="CU1077" s="14"/>
      <c r="CV1077" s="14"/>
      <c r="CW1077" s="14"/>
      <c r="CX1077" s="14"/>
      <c r="CY1077" s="14"/>
      <c r="CZ1077" s="14"/>
      <c r="DA1077" s="14"/>
      <c r="DB1077" s="14"/>
      <c r="DC1077" s="14"/>
      <c r="DD1077" s="14"/>
      <c r="DE1077" s="14"/>
      <c r="DF1077" s="14"/>
      <c r="DG1077" s="14"/>
      <c r="DH1077" s="14"/>
      <c r="DI1077" s="14"/>
      <c r="DJ1077" s="14"/>
      <c r="DK1077" s="14"/>
      <c r="DL1077" s="14"/>
      <c r="DM1077" s="14"/>
      <c r="DN1077" s="14"/>
      <c r="DO1077" s="14"/>
      <c r="DP1077" s="14"/>
      <c r="DQ1077" s="14"/>
      <c r="DR1077" s="14"/>
      <c r="DS1077" s="14"/>
      <c r="DT1077" s="14"/>
      <c r="DU1077" s="14"/>
      <c r="DV1077" s="14"/>
      <c r="DW1077" s="14"/>
      <c r="DX1077" s="14"/>
      <c r="DY1077" s="14"/>
      <c r="DZ1077" s="14"/>
      <c r="EA1077" s="14"/>
      <c r="EB1077" s="14"/>
      <c r="EC1077" s="14"/>
      <c r="ED1077" s="14"/>
      <c r="EE1077" s="14"/>
      <c r="EF1077" s="14"/>
      <c r="EG1077" s="14"/>
      <c r="EH1077" s="14"/>
      <c r="EI1077" s="14"/>
      <c r="EJ1077" s="14"/>
      <c r="EK1077" s="14"/>
      <c r="EL1077" s="14"/>
      <c r="EM1077" s="14"/>
      <c r="EN1077" s="14"/>
      <c r="EO1077" s="14"/>
      <c r="EP1077" s="14"/>
      <c r="EQ1077" s="14"/>
      <c r="ER1077" s="14"/>
      <c r="ES1077" s="14"/>
      <c r="ET1077" s="14"/>
      <c r="EU1077" s="14"/>
      <c r="EV1077" s="14"/>
      <c r="EW1077" s="14"/>
    </row>
    <row r="1078" spans="1:153" s="14" customFormat="1" ht="51" x14ac:dyDescent="0.2">
      <c r="A1078" s="61"/>
      <c r="B1078" s="17"/>
      <c r="C1078" s="59">
        <v>1057</v>
      </c>
      <c r="D1078" s="62" t="s">
        <v>2078</v>
      </c>
      <c r="E1078" s="62" t="s">
        <v>2487</v>
      </c>
      <c r="F1078" s="62" t="s">
        <v>2488</v>
      </c>
      <c r="G1078" s="57">
        <v>1849</v>
      </c>
      <c r="H1078" s="63">
        <v>30</v>
      </c>
      <c r="I1078" s="57" t="s">
        <v>2489</v>
      </c>
      <c r="J1078" s="65">
        <v>41196</v>
      </c>
      <c r="K1078" s="17"/>
    </row>
    <row r="1079" spans="1:153" s="14" customFormat="1" ht="63.75" x14ac:dyDescent="0.2">
      <c r="A1079" s="61" t="s">
        <v>2490</v>
      </c>
      <c r="B1079" s="17"/>
      <c r="C1079" s="59">
        <v>1058</v>
      </c>
      <c r="D1079" s="62" t="s">
        <v>2200</v>
      </c>
      <c r="E1079" s="62" t="s">
        <v>2491</v>
      </c>
      <c r="F1079" s="62" t="s">
        <v>2492</v>
      </c>
      <c r="G1079" s="63">
        <v>1960</v>
      </c>
      <c r="H1079" s="64">
        <v>35</v>
      </c>
      <c r="I1079" s="57" t="s">
        <v>229</v>
      </c>
      <c r="J1079" s="65">
        <v>42170</v>
      </c>
      <c r="K1079" s="17"/>
    </row>
    <row r="1080" spans="1:153" s="14" customFormat="1" ht="38.25" x14ac:dyDescent="0.2">
      <c r="A1080" s="61"/>
      <c r="B1080" s="17"/>
      <c r="C1080" s="59">
        <v>1059</v>
      </c>
      <c r="D1080" s="62" t="s">
        <v>2493</v>
      </c>
      <c r="E1080" s="62" t="s">
        <v>2494</v>
      </c>
      <c r="F1080" s="62" t="s">
        <v>2495</v>
      </c>
      <c r="G1080" s="63">
        <v>1941</v>
      </c>
      <c r="H1080" s="64">
        <f>25*0.9</f>
        <v>22.5</v>
      </c>
      <c r="I1080" s="57" t="s">
        <v>365</v>
      </c>
      <c r="J1080" s="65">
        <v>41929</v>
      </c>
      <c r="K1080" s="17"/>
    </row>
    <row r="1081" spans="1:153" s="14" customFormat="1" ht="38.25" x14ac:dyDescent="0.2">
      <c r="A1081" s="61"/>
      <c r="B1081" s="17"/>
      <c r="C1081" s="59">
        <v>1060</v>
      </c>
      <c r="D1081" s="84" t="s">
        <v>116</v>
      </c>
      <c r="E1081" s="62" t="s">
        <v>2496</v>
      </c>
      <c r="F1081" s="62" t="s">
        <v>2497</v>
      </c>
      <c r="G1081" s="63">
        <v>1934</v>
      </c>
      <c r="H1081" s="64">
        <v>120</v>
      </c>
      <c r="I1081" s="57" t="s">
        <v>40</v>
      </c>
      <c r="J1081" s="87">
        <v>42544</v>
      </c>
      <c r="K1081" s="17"/>
    </row>
    <row r="1082" spans="1:153" s="76" customFormat="1" ht="51" x14ac:dyDescent="0.2">
      <c r="A1082" s="61"/>
      <c r="B1082" s="17"/>
      <c r="C1082" s="59">
        <v>1061</v>
      </c>
      <c r="D1082" s="62" t="s">
        <v>2499</v>
      </c>
      <c r="E1082" s="62" t="s">
        <v>2500</v>
      </c>
      <c r="F1082" s="62" t="s">
        <v>2501</v>
      </c>
      <c r="G1082" s="63">
        <v>1697</v>
      </c>
      <c r="H1082" s="64">
        <v>700</v>
      </c>
      <c r="I1082" s="57" t="s">
        <v>2502</v>
      </c>
      <c r="J1082" s="65">
        <v>41929</v>
      </c>
      <c r="K1082" s="17"/>
      <c r="L1082" s="14"/>
      <c r="M1082" s="14"/>
      <c r="N1082" s="14"/>
      <c r="O1082" s="14"/>
      <c r="P1082" s="14"/>
      <c r="Q1082" s="14"/>
      <c r="R1082" s="14"/>
      <c r="S1082" s="14"/>
      <c r="T1082" s="14"/>
      <c r="U1082" s="14"/>
      <c r="V1082" s="14"/>
      <c r="W1082" s="14"/>
      <c r="X1082" s="14"/>
      <c r="Y1082" s="14"/>
      <c r="Z1082" s="14"/>
      <c r="AA1082" s="14"/>
      <c r="AB1082" s="14"/>
      <c r="AC1082" s="14"/>
      <c r="AD1082" s="14"/>
      <c r="AE1082" s="14"/>
      <c r="AF1082" s="14"/>
      <c r="AG1082" s="14"/>
      <c r="AH1082" s="14"/>
      <c r="AI1082" s="14"/>
      <c r="AJ1082" s="14"/>
      <c r="AK1082" s="14"/>
      <c r="AL1082" s="14"/>
      <c r="AM1082" s="14"/>
      <c r="AN1082" s="14"/>
      <c r="AO1082" s="14"/>
      <c r="AP1082" s="14"/>
      <c r="AQ1082" s="14"/>
      <c r="AR1082" s="14"/>
      <c r="AS1082" s="14"/>
      <c r="AT1082" s="14"/>
      <c r="AU1082" s="14"/>
      <c r="AV1082" s="14"/>
      <c r="AW1082" s="14"/>
      <c r="AX1082" s="14"/>
      <c r="AY1082" s="14"/>
      <c r="AZ1082" s="14"/>
      <c r="BA1082" s="14"/>
      <c r="BB1082" s="14"/>
      <c r="BC1082" s="14"/>
      <c r="BD1082" s="14"/>
      <c r="BE1082" s="14"/>
      <c r="BF1082" s="14"/>
      <c r="BG1082" s="14"/>
      <c r="BH1082" s="14"/>
      <c r="BI1082" s="14"/>
      <c r="BJ1082" s="14"/>
      <c r="BK1082" s="14"/>
      <c r="BL1082" s="14"/>
      <c r="BM1082" s="14"/>
      <c r="BN1082" s="14"/>
      <c r="BO1082" s="14"/>
      <c r="BP1082" s="14"/>
      <c r="BQ1082" s="14"/>
      <c r="BR1082" s="14"/>
      <c r="BS1082" s="14"/>
      <c r="BT1082" s="14"/>
      <c r="BU1082" s="14"/>
      <c r="BV1082" s="14"/>
      <c r="BW1082" s="14"/>
      <c r="BX1082" s="14"/>
      <c r="BY1082" s="14"/>
      <c r="BZ1082" s="14"/>
      <c r="CA1082" s="14"/>
      <c r="CB1082" s="14"/>
      <c r="CC1082" s="14"/>
      <c r="CD1082" s="14"/>
      <c r="CE1082" s="14"/>
      <c r="CF1082" s="14"/>
      <c r="CG1082" s="14"/>
      <c r="CH1082" s="14"/>
      <c r="CI1082" s="14"/>
      <c r="CJ1082" s="14"/>
      <c r="CK1082" s="14"/>
      <c r="CL1082" s="14"/>
      <c r="CM1082" s="14"/>
      <c r="CN1082" s="14"/>
      <c r="CO1082" s="14"/>
      <c r="CP1082" s="14"/>
      <c r="CQ1082" s="14"/>
      <c r="CR1082" s="14"/>
      <c r="CS1082" s="14"/>
      <c r="CT1082" s="14"/>
      <c r="CU1082" s="14"/>
      <c r="CV1082" s="14"/>
      <c r="CW1082" s="14"/>
      <c r="CX1082" s="14"/>
      <c r="CY1082" s="14"/>
      <c r="CZ1082" s="14"/>
      <c r="DA1082" s="14"/>
      <c r="DB1082" s="14"/>
      <c r="DC1082" s="14"/>
      <c r="DD1082" s="14"/>
      <c r="DE1082" s="14"/>
      <c r="DF1082" s="14"/>
      <c r="DG1082" s="14"/>
      <c r="DH1082" s="14"/>
      <c r="DI1082" s="14"/>
      <c r="DJ1082" s="14"/>
      <c r="DK1082" s="14"/>
      <c r="DL1082" s="14"/>
      <c r="DM1082" s="14"/>
      <c r="DN1082" s="14"/>
      <c r="DO1082" s="14"/>
      <c r="DP1082" s="14"/>
      <c r="DQ1082" s="14"/>
      <c r="DR1082" s="14"/>
      <c r="DS1082" s="14"/>
      <c r="DT1082" s="14"/>
      <c r="DU1082" s="14"/>
      <c r="DV1082" s="14"/>
      <c r="DW1082" s="14"/>
      <c r="DX1082" s="14"/>
      <c r="DY1082" s="14"/>
      <c r="DZ1082" s="14"/>
      <c r="EA1082" s="14"/>
      <c r="EB1082" s="14"/>
      <c r="EC1082" s="14"/>
      <c r="ED1082" s="14"/>
      <c r="EE1082" s="14"/>
      <c r="EF1082" s="14"/>
      <c r="EG1082" s="14"/>
      <c r="EH1082" s="14"/>
      <c r="EI1082" s="14"/>
      <c r="EJ1082" s="14"/>
      <c r="EK1082" s="14"/>
      <c r="EL1082" s="14"/>
      <c r="EM1082" s="14"/>
      <c r="EN1082" s="14"/>
      <c r="EO1082" s="14"/>
      <c r="EP1082" s="14"/>
      <c r="EQ1082" s="14"/>
      <c r="ER1082" s="14"/>
      <c r="ES1082" s="14"/>
      <c r="ET1082" s="14"/>
      <c r="EU1082" s="14"/>
      <c r="EV1082" s="14"/>
      <c r="EW1082" s="14"/>
    </row>
    <row r="1083" spans="1:153" s="14" customFormat="1" ht="12.75" x14ac:dyDescent="0.2">
      <c r="A1083" s="61" t="s">
        <v>1</v>
      </c>
      <c r="B1083" s="17"/>
      <c r="C1083" s="59">
        <v>1062</v>
      </c>
      <c r="D1083" s="62" t="s">
        <v>85</v>
      </c>
      <c r="E1083" s="62" t="s">
        <v>2503</v>
      </c>
      <c r="F1083" s="85" t="s">
        <v>2504</v>
      </c>
      <c r="G1083" s="63">
        <v>1916</v>
      </c>
      <c r="H1083" s="64">
        <v>5</v>
      </c>
      <c r="I1083" s="57" t="s">
        <v>36</v>
      </c>
      <c r="J1083" s="65">
        <v>39812</v>
      </c>
      <c r="K1083" s="17"/>
    </row>
    <row r="1084" spans="1:153" s="14" customFormat="1" ht="25.5" x14ac:dyDescent="0.2">
      <c r="A1084" s="61" t="s">
        <v>1</v>
      </c>
      <c r="B1084" s="17"/>
      <c r="C1084" s="59">
        <v>1063</v>
      </c>
      <c r="D1084" s="62" t="s">
        <v>85</v>
      </c>
      <c r="E1084" s="62" t="s">
        <v>2505</v>
      </c>
      <c r="F1084" s="85" t="s">
        <v>2506</v>
      </c>
      <c r="G1084" s="63">
        <v>1927</v>
      </c>
      <c r="H1084" s="64">
        <v>50</v>
      </c>
      <c r="I1084" s="57" t="s">
        <v>1007</v>
      </c>
      <c r="J1084" s="65">
        <v>39263</v>
      </c>
      <c r="K1084" s="17"/>
    </row>
    <row r="1085" spans="1:153" s="172" customFormat="1" ht="25.5" x14ac:dyDescent="0.2">
      <c r="A1085" s="173" t="s">
        <v>1</v>
      </c>
      <c r="B1085" s="174"/>
      <c r="C1085" s="59">
        <v>1064</v>
      </c>
      <c r="D1085" s="62" t="s">
        <v>85</v>
      </c>
      <c r="E1085" s="62" t="s">
        <v>2507</v>
      </c>
      <c r="F1085" s="62" t="s">
        <v>2506</v>
      </c>
      <c r="G1085" s="63">
        <v>1927</v>
      </c>
      <c r="H1085" s="57">
        <v>20</v>
      </c>
      <c r="I1085" s="57" t="s">
        <v>156</v>
      </c>
      <c r="J1085" s="65">
        <v>40319</v>
      </c>
      <c r="K1085" s="174"/>
    </row>
    <row r="1086" spans="1:153" s="14" customFormat="1" ht="25.5" x14ac:dyDescent="0.2">
      <c r="A1086" s="61" t="s">
        <v>1</v>
      </c>
      <c r="B1086" s="17"/>
      <c r="C1086" s="59">
        <v>1065</v>
      </c>
      <c r="D1086" s="84" t="s">
        <v>2078</v>
      </c>
      <c r="E1086" s="62" t="s">
        <v>2508</v>
      </c>
      <c r="F1086" s="62" t="s">
        <v>2509</v>
      </c>
      <c r="G1086" s="63">
        <v>1928</v>
      </c>
      <c r="H1086" s="57">
        <v>0</v>
      </c>
      <c r="I1086" s="57" t="s">
        <v>84</v>
      </c>
      <c r="J1086" s="87">
        <v>42485</v>
      </c>
      <c r="K1086" s="17"/>
    </row>
    <row r="1087" spans="1:153" s="14" customFormat="1" ht="51" x14ac:dyDescent="0.2">
      <c r="A1087" s="61" t="s">
        <v>1</v>
      </c>
      <c r="B1087" s="17"/>
      <c r="C1087" s="59">
        <v>1066</v>
      </c>
      <c r="D1087" s="62" t="s">
        <v>426</v>
      </c>
      <c r="E1087" s="62" t="s">
        <v>2510</v>
      </c>
      <c r="F1087" s="85" t="s">
        <v>2511</v>
      </c>
      <c r="G1087" s="63">
        <v>1967</v>
      </c>
      <c r="H1087" s="64">
        <v>0</v>
      </c>
      <c r="I1087" s="57" t="s">
        <v>2512</v>
      </c>
      <c r="J1087" s="87">
        <v>40877</v>
      </c>
      <c r="K1087" s="17"/>
    </row>
    <row r="1088" spans="1:153" s="14" customFormat="1" ht="25.5" x14ac:dyDescent="0.2">
      <c r="A1088" s="61" t="s">
        <v>1</v>
      </c>
      <c r="B1088" s="17"/>
      <c r="C1088" s="59">
        <v>1067</v>
      </c>
      <c r="D1088" s="62" t="s">
        <v>85</v>
      </c>
      <c r="E1088" s="62" t="s">
        <v>2513</v>
      </c>
      <c r="F1088" s="85" t="s">
        <v>2514</v>
      </c>
      <c r="G1088" s="63">
        <v>2001</v>
      </c>
      <c r="H1088" s="64">
        <v>35</v>
      </c>
      <c r="I1088" s="57" t="s">
        <v>69</v>
      </c>
      <c r="J1088" s="65">
        <v>38929</v>
      </c>
      <c r="K1088" s="17"/>
    </row>
    <row r="1089" spans="1:153" s="130" customFormat="1" ht="38.25" x14ac:dyDescent="0.2">
      <c r="A1089" s="61" t="s">
        <v>1</v>
      </c>
      <c r="B1089" s="17"/>
      <c r="C1089" s="59">
        <v>1068</v>
      </c>
      <c r="D1089" s="62" t="s">
        <v>116</v>
      </c>
      <c r="E1089" s="62" t="s">
        <v>2515</v>
      </c>
      <c r="F1089" s="62" t="s">
        <v>2516</v>
      </c>
      <c r="G1089" s="63">
        <v>1984</v>
      </c>
      <c r="H1089" s="64">
        <v>15</v>
      </c>
      <c r="I1089" s="57" t="s">
        <v>69</v>
      </c>
      <c r="J1089" s="87">
        <v>36526</v>
      </c>
      <c r="K1089" s="17"/>
      <c r="L1089" s="14"/>
      <c r="M1089" s="14"/>
      <c r="N1089" s="14"/>
      <c r="O1089" s="14"/>
      <c r="P1089" s="14"/>
      <c r="Q1089" s="14"/>
      <c r="R1089" s="14"/>
      <c r="S1089" s="14"/>
      <c r="T1089" s="14"/>
      <c r="U1089" s="14"/>
      <c r="V1089" s="14"/>
      <c r="W1089" s="14"/>
      <c r="X1089" s="14"/>
      <c r="Y1089" s="14"/>
      <c r="Z1089" s="14"/>
      <c r="AA1089" s="14"/>
      <c r="AB1089" s="14"/>
      <c r="AC1089" s="14"/>
      <c r="AD1089" s="14"/>
      <c r="AE1089" s="14"/>
      <c r="AF1089" s="14"/>
      <c r="AG1089" s="14"/>
      <c r="AH1089" s="14"/>
      <c r="AI1089" s="14"/>
      <c r="AJ1089" s="14"/>
      <c r="AK1089" s="14"/>
      <c r="AL1089" s="14"/>
      <c r="AM1089" s="14"/>
      <c r="AN1089" s="14"/>
      <c r="AO1089" s="14"/>
      <c r="AP1089" s="14"/>
      <c r="AQ1089" s="14"/>
      <c r="AR1089" s="14"/>
      <c r="AS1089" s="14"/>
      <c r="AT1089" s="14"/>
      <c r="AU1089" s="14"/>
      <c r="AV1089" s="14"/>
      <c r="AW1089" s="14"/>
      <c r="AX1089" s="14"/>
      <c r="AY1089" s="14"/>
      <c r="AZ1089" s="14"/>
      <c r="BA1089" s="14"/>
      <c r="BB1089" s="14"/>
      <c r="BC1089" s="14"/>
      <c r="BD1089" s="14"/>
      <c r="BE1089" s="14"/>
      <c r="BF1089" s="14"/>
      <c r="BG1089" s="14"/>
      <c r="BH1089" s="14"/>
      <c r="BI1089" s="14"/>
      <c r="BJ1089" s="14"/>
      <c r="BK1089" s="14"/>
      <c r="BL1089" s="14"/>
      <c r="BM1089" s="14"/>
      <c r="BN1089" s="14"/>
      <c r="BO1089" s="14"/>
      <c r="BP1089" s="14"/>
      <c r="BQ1089" s="14"/>
      <c r="BR1089" s="14"/>
      <c r="BS1089" s="14"/>
      <c r="BT1089" s="14"/>
      <c r="BU1089" s="14"/>
      <c r="BV1089" s="14"/>
      <c r="BW1089" s="14"/>
      <c r="BX1089" s="14"/>
      <c r="BY1089" s="14"/>
      <c r="BZ1089" s="14"/>
      <c r="CA1089" s="14"/>
      <c r="CB1089" s="14"/>
      <c r="CC1089" s="14"/>
      <c r="CD1089" s="14"/>
      <c r="CE1089" s="14"/>
      <c r="CF1089" s="14"/>
      <c r="CG1089" s="14"/>
      <c r="CH1089" s="14"/>
      <c r="CI1089" s="14"/>
      <c r="CJ1089" s="14"/>
      <c r="CK1089" s="14"/>
      <c r="CL1089" s="14"/>
      <c r="CM1089" s="14"/>
      <c r="CN1089" s="14"/>
      <c r="CO1089" s="14"/>
      <c r="CP1089" s="14"/>
      <c r="CQ1089" s="14"/>
      <c r="CR1089" s="14"/>
      <c r="CS1089" s="14"/>
      <c r="CT1089" s="14"/>
      <c r="CU1089" s="14"/>
      <c r="CV1089" s="14"/>
      <c r="CW1089" s="14"/>
      <c r="CX1089" s="14"/>
      <c r="CY1089" s="14"/>
      <c r="CZ1089" s="14"/>
      <c r="DA1089" s="14"/>
      <c r="DB1089" s="14"/>
      <c r="DC1089" s="14"/>
      <c r="DD1089" s="14"/>
      <c r="DE1089" s="14"/>
      <c r="DF1089" s="14"/>
      <c r="DG1089" s="14"/>
      <c r="DH1089" s="14"/>
      <c r="DI1089" s="14"/>
      <c r="DJ1089" s="14"/>
      <c r="DK1089" s="14"/>
      <c r="DL1089" s="14"/>
      <c r="DM1089" s="14"/>
      <c r="DN1089" s="14"/>
      <c r="DO1089" s="14"/>
      <c r="DP1089" s="14"/>
      <c r="DQ1089" s="14"/>
      <c r="DR1089" s="14"/>
      <c r="DS1089" s="14"/>
      <c r="DT1089" s="14"/>
      <c r="DU1089" s="14"/>
      <c r="DV1089" s="14"/>
      <c r="DW1089" s="14"/>
      <c r="DX1089" s="14"/>
      <c r="DY1089" s="14"/>
      <c r="DZ1089" s="14"/>
      <c r="EA1089" s="14"/>
      <c r="EB1089" s="14"/>
      <c r="EC1089" s="14"/>
      <c r="ED1089" s="14"/>
      <c r="EE1089" s="14"/>
      <c r="EF1089" s="14"/>
      <c r="EG1089" s="14"/>
      <c r="EH1089" s="14"/>
      <c r="EI1089" s="14"/>
      <c r="EJ1089" s="14"/>
      <c r="EK1089" s="14"/>
      <c r="EL1089" s="14"/>
      <c r="EM1089" s="14"/>
      <c r="EN1089" s="14"/>
      <c r="EO1089" s="14"/>
      <c r="EP1089" s="14"/>
      <c r="EQ1089" s="14"/>
      <c r="ER1089" s="14"/>
      <c r="ES1089" s="14"/>
      <c r="ET1089" s="14"/>
      <c r="EU1089" s="14"/>
      <c r="EV1089" s="14"/>
      <c r="EW1089" s="14"/>
    </row>
    <row r="1090" spans="1:153" s="14" customFormat="1" ht="38.25" x14ac:dyDescent="0.2">
      <c r="A1090" s="61" t="s">
        <v>1</v>
      </c>
      <c r="B1090" s="17"/>
      <c r="C1090" s="59">
        <v>1069</v>
      </c>
      <c r="D1090" s="62" t="s">
        <v>2078</v>
      </c>
      <c r="E1090" s="62" t="s">
        <v>2517</v>
      </c>
      <c r="F1090" s="62" t="s">
        <v>2518</v>
      </c>
      <c r="G1090" s="63">
        <v>1950</v>
      </c>
      <c r="H1090" s="64">
        <v>35</v>
      </c>
      <c r="I1090" s="57" t="s">
        <v>235</v>
      </c>
      <c r="J1090" s="65">
        <v>40441</v>
      </c>
      <c r="K1090" s="17"/>
    </row>
    <row r="1091" spans="1:153" s="14" customFormat="1" ht="38.25" x14ac:dyDescent="0.2">
      <c r="A1091" s="57" t="s">
        <v>52</v>
      </c>
      <c r="B1091" s="170"/>
      <c r="C1091" s="59">
        <v>1070</v>
      </c>
      <c r="D1091" s="62" t="s">
        <v>2519</v>
      </c>
      <c r="E1091" s="62" t="s">
        <v>2520</v>
      </c>
      <c r="F1091" s="62" t="s">
        <v>2521</v>
      </c>
      <c r="G1091" s="57">
        <v>1839</v>
      </c>
      <c r="H1091" s="64">
        <f>150-(150*0.8)</f>
        <v>30</v>
      </c>
      <c r="I1091" s="57" t="s">
        <v>133</v>
      </c>
      <c r="J1091" s="65">
        <v>41913</v>
      </c>
      <c r="K1091" s="17"/>
    </row>
    <row r="1092" spans="1:153" s="14" customFormat="1" ht="38.25" x14ac:dyDescent="0.2">
      <c r="A1092" s="61" t="s">
        <v>1526</v>
      </c>
      <c r="B1092" s="170"/>
      <c r="C1092" s="59">
        <v>1071</v>
      </c>
      <c r="D1092" s="62" t="s">
        <v>2078</v>
      </c>
      <c r="E1092" s="62" t="s">
        <v>2522</v>
      </c>
      <c r="F1092" s="62" t="s">
        <v>2523</v>
      </c>
      <c r="G1092" s="63">
        <v>1840</v>
      </c>
      <c r="H1092" s="64">
        <v>183</v>
      </c>
      <c r="I1092" s="102" t="s">
        <v>2524</v>
      </c>
      <c r="J1092" s="103">
        <v>38780</v>
      </c>
      <c r="K1092" s="17"/>
    </row>
    <row r="1093" spans="1:153" s="14" customFormat="1" ht="63.75" x14ac:dyDescent="0.2">
      <c r="A1093" s="109" t="s">
        <v>1526</v>
      </c>
      <c r="B1093" s="171"/>
      <c r="C1093" s="59">
        <v>1072</v>
      </c>
      <c r="D1093" s="132" t="s">
        <v>2078</v>
      </c>
      <c r="E1093" s="110" t="s">
        <v>2525</v>
      </c>
      <c r="F1093" s="110" t="s">
        <v>2526</v>
      </c>
      <c r="G1093" s="112">
        <v>1830</v>
      </c>
      <c r="H1093" s="113">
        <v>240</v>
      </c>
      <c r="I1093" s="162" t="s">
        <v>2527</v>
      </c>
      <c r="J1093" s="163">
        <v>43103</v>
      </c>
      <c r="K1093" s="126"/>
      <c r="L1093" s="76"/>
      <c r="M1093" s="76"/>
      <c r="N1093" s="76"/>
      <c r="O1093" s="76"/>
      <c r="P1093" s="76"/>
      <c r="Q1093" s="76"/>
      <c r="R1093" s="76"/>
      <c r="S1093" s="76"/>
      <c r="T1093" s="76"/>
      <c r="U1093" s="76"/>
      <c r="V1093" s="76"/>
      <c r="W1093" s="76"/>
      <c r="X1093" s="76"/>
      <c r="Y1093" s="76"/>
      <c r="Z1093" s="76"/>
      <c r="AA1093" s="76"/>
      <c r="AB1093" s="76"/>
      <c r="AC1093" s="76"/>
      <c r="AD1093" s="76"/>
      <c r="AE1093" s="76"/>
      <c r="AF1093" s="76"/>
      <c r="AG1093" s="76"/>
      <c r="AH1093" s="76"/>
      <c r="AI1093" s="76"/>
      <c r="AJ1093" s="76"/>
      <c r="AK1093" s="76"/>
      <c r="AL1093" s="76"/>
      <c r="AM1093" s="76"/>
      <c r="AN1093" s="76"/>
      <c r="AO1093" s="76"/>
      <c r="AP1093" s="76"/>
      <c r="AQ1093" s="76"/>
      <c r="AR1093" s="76"/>
      <c r="AS1093" s="76"/>
      <c r="AT1093" s="76"/>
      <c r="AU1093" s="76"/>
      <c r="AV1093" s="76"/>
      <c r="AW1093" s="76"/>
      <c r="AX1093" s="76"/>
      <c r="AY1093" s="76"/>
      <c r="AZ1093" s="76"/>
      <c r="BA1093" s="76"/>
      <c r="BB1093" s="76"/>
      <c r="BC1093" s="76"/>
      <c r="BD1093" s="76"/>
      <c r="BE1093" s="76"/>
      <c r="BF1093" s="76"/>
      <c r="BG1093" s="76"/>
      <c r="BH1093" s="76"/>
      <c r="BI1093" s="76"/>
      <c r="BJ1093" s="76"/>
      <c r="BK1093" s="76"/>
      <c r="BL1093" s="76"/>
      <c r="BM1093" s="76"/>
      <c r="BN1093" s="76"/>
      <c r="BO1093" s="76"/>
      <c r="BP1093" s="76"/>
      <c r="BQ1093" s="76"/>
      <c r="BR1093" s="76"/>
      <c r="BS1093" s="76"/>
      <c r="BT1093" s="76"/>
      <c r="BU1093" s="76"/>
      <c r="BV1093" s="76"/>
      <c r="BW1093" s="76"/>
      <c r="BX1093" s="76"/>
      <c r="BY1093" s="76"/>
      <c r="BZ1093" s="76"/>
      <c r="CA1093" s="76"/>
      <c r="CB1093" s="76"/>
      <c r="CC1093" s="76"/>
      <c r="CD1093" s="76"/>
      <c r="CE1093" s="76"/>
      <c r="CF1093" s="76"/>
      <c r="CG1093" s="76"/>
      <c r="CH1093" s="76"/>
      <c r="CI1093" s="76"/>
      <c r="CJ1093" s="76"/>
      <c r="CK1093" s="76"/>
      <c r="CL1093" s="76"/>
      <c r="CM1093" s="76"/>
      <c r="CN1093" s="76"/>
      <c r="CO1093" s="76"/>
      <c r="CP1093" s="76"/>
      <c r="CQ1093" s="76"/>
      <c r="CR1093" s="76"/>
      <c r="CS1093" s="76"/>
      <c r="CT1093" s="76"/>
      <c r="CU1093" s="76"/>
      <c r="CV1093" s="76"/>
      <c r="CW1093" s="76"/>
      <c r="CX1093" s="76"/>
      <c r="CY1093" s="76"/>
      <c r="CZ1093" s="76"/>
      <c r="DA1093" s="76"/>
      <c r="DB1093" s="76"/>
      <c r="DC1093" s="76"/>
      <c r="DD1093" s="76"/>
      <c r="DE1093" s="76"/>
      <c r="DF1093" s="76"/>
      <c r="DG1093" s="76"/>
      <c r="DH1093" s="76"/>
      <c r="DI1093" s="76"/>
      <c r="DJ1093" s="76"/>
      <c r="DK1093" s="76"/>
      <c r="DL1093" s="76"/>
      <c r="DM1093" s="76"/>
      <c r="DN1093" s="76"/>
      <c r="DO1093" s="76"/>
      <c r="DP1093" s="76"/>
      <c r="DQ1093" s="76"/>
      <c r="DR1093" s="76"/>
      <c r="DS1093" s="76"/>
      <c r="DT1093" s="76"/>
      <c r="DU1093" s="76"/>
      <c r="DV1093" s="76"/>
      <c r="DW1093" s="76"/>
      <c r="DX1093" s="76"/>
      <c r="DY1093" s="76"/>
      <c r="DZ1093" s="76"/>
      <c r="EA1093" s="76"/>
      <c r="EB1093" s="76"/>
      <c r="EC1093" s="76"/>
      <c r="ED1093" s="76"/>
      <c r="EE1093" s="76"/>
      <c r="EF1093" s="76"/>
      <c r="EG1093" s="76"/>
      <c r="EH1093" s="76"/>
      <c r="EI1093" s="76"/>
      <c r="EJ1093" s="76"/>
      <c r="EK1093" s="76"/>
      <c r="EL1093" s="76"/>
      <c r="EM1093" s="76"/>
      <c r="EN1093" s="76"/>
      <c r="EO1093" s="76"/>
      <c r="EP1093" s="76"/>
      <c r="EQ1093" s="76"/>
      <c r="ER1093" s="76"/>
      <c r="ES1093" s="76"/>
      <c r="ET1093" s="76"/>
      <c r="EU1093" s="76"/>
      <c r="EV1093" s="76"/>
      <c r="EW1093" s="76"/>
    </row>
    <row r="1094" spans="1:153" s="175" customFormat="1" ht="38.25" x14ac:dyDescent="0.2">
      <c r="A1094" s="61" t="s">
        <v>1</v>
      </c>
      <c r="B1094" s="17"/>
      <c r="C1094" s="59">
        <v>1073</v>
      </c>
      <c r="D1094" s="62" t="s">
        <v>2078</v>
      </c>
      <c r="E1094" s="62" t="s">
        <v>41</v>
      </c>
      <c r="F1094" s="62" t="s">
        <v>2528</v>
      </c>
      <c r="G1094" s="63">
        <v>1965</v>
      </c>
      <c r="H1094" s="64">
        <f>10/2</f>
        <v>5</v>
      </c>
      <c r="I1094" s="57" t="s">
        <v>235</v>
      </c>
      <c r="J1094" s="65">
        <v>39504</v>
      </c>
      <c r="K1094" s="17"/>
      <c r="L1094" s="76"/>
      <c r="M1094" s="76"/>
      <c r="N1094" s="76"/>
      <c r="O1094" s="76"/>
      <c r="P1094" s="76"/>
      <c r="Q1094" s="76"/>
      <c r="R1094" s="76"/>
      <c r="S1094" s="76"/>
      <c r="T1094" s="76"/>
      <c r="U1094" s="76"/>
      <c r="V1094" s="76"/>
      <c r="W1094" s="76"/>
      <c r="X1094" s="76"/>
      <c r="Y1094" s="76"/>
      <c r="Z1094" s="76"/>
      <c r="AA1094" s="76"/>
      <c r="AB1094" s="76"/>
      <c r="AC1094" s="76"/>
      <c r="AD1094" s="76"/>
      <c r="AE1094" s="76"/>
      <c r="AF1094" s="76"/>
      <c r="AG1094" s="76"/>
      <c r="AH1094" s="76"/>
      <c r="AI1094" s="76"/>
      <c r="AJ1094" s="76"/>
      <c r="AK1094" s="76"/>
      <c r="AL1094" s="76"/>
      <c r="AM1094" s="76"/>
      <c r="AN1094" s="76"/>
      <c r="AO1094" s="76"/>
      <c r="AP1094" s="76"/>
      <c r="AQ1094" s="76"/>
      <c r="AR1094" s="76"/>
      <c r="AS1094" s="76"/>
      <c r="AT1094" s="76"/>
      <c r="AU1094" s="76"/>
      <c r="AV1094" s="76"/>
      <c r="AW1094" s="76"/>
      <c r="AX1094" s="76"/>
      <c r="AY1094" s="76"/>
      <c r="AZ1094" s="76"/>
      <c r="BA1094" s="76"/>
      <c r="BB1094" s="76"/>
      <c r="BC1094" s="76"/>
      <c r="BD1094" s="76"/>
      <c r="BE1094" s="76"/>
      <c r="BF1094" s="76"/>
      <c r="BG1094" s="76"/>
      <c r="BH1094" s="76"/>
      <c r="BI1094" s="76"/>
      <c r="BJ1094" s="76"/>
      <c r="BK1094" s="76"/>
      <c r="BL1094" s="76"/>
      <c r="BM1094" s="76"/>
      <c r="BN1094" s="76"/>
      <c r="BO1094" s="76"/>
      <c r="BP1094" s="76"/>
      <c r="BQ1094" s="76"/>
      <c r="BR1094" s="76"/>
      <c r="BS1094" s="76"/>
      <c r="BT1094" s="76"/>
      <c r="BU1094" s="76"/>
      <c r="BV1094" s="76"/>
      <c r="BW1094" s="76"/>
      <c r="BX1094" s="76"/>
      <c r="BY1094" s="76"/>
      <c r="BZ1094" s="76"/>
      <c r="CA1094" s="76"/>
      <c r="CB1094" s="76"/>
      <c r="CC1094" s="76"/>
      <c r="CD1094" s="76"/>
      <c r="CE1094" s="76"/>
      <c r="CF1094" s="76"/>
      <c r="CG1094" s="76"/>
      <c r="CH1094" s="76"/>
      <c r="CI1094" s="76"/>
      <c r="CJ1094" s="76"/>
      <c r="CK1094" s="76"/>
      <c r="CL1094" s="76"/>
      <c r="CM1094" s="76"/>
      <c r="CN1094" s="76"/>
      <c r="CO1094" s="76"/>
      <c r="CP1094" s="76"/>
      <c r="CQ1094" s="76"/>
      <c r="CR1094" s="76"/>
      <c r="CS1094" s="76"/>
      <c r="CT1094" s="76"/>
      <c r="CU1094" s="76"/>
      <c r="CV1094" s="76"/>
      <c r="CW1094" s="76"/>
      <c r="CX1094" s="76"/>
      <c r="CY1094" s="76"/>
      <c r="CZ1094" s="76"/>
      <c r="DA1094" s="76"/>
      <c r="DB1094" s="76"/>
      <c r="DC1094" s="76"/>
      <c r="DD1094" s="76"/>
      <c r="DE1094" s="76"/>
      <c r="DF1094" s="76"/>
      <c r="DG1094" s="76"/>
      <c r="DH1094" s="76"/>
      <c r="DI1094" s="76"/>
      <c r="DJ1094" s="76"/>
      <c r="DK1094" s="76"/>
      <c r="DL1094" s="76"/>
      <c r="DM1094" s="76"/>
      <c r="DN1094" s="76"/>
      <c r="DO1094" s="76"/>
      <c r="DP1094" s="76"/>
      <c r="DQ1094" s="76"/>
      <c r="DR1094" s="76"/>
      <c r="DS1094" s="76"/>
      <c r="DT1094" s="76"/>
      <c r="DU1094" s="76"/>
      <c r="DV1094" s="76"/>
      <c r="DW1094" s="76"/>
      <c r="DX1094" s="76"/>
      <c r="DY1094" s="76"/>
      <c r="DZ1094" s="76"/>
      <c r="EA1094" s="76"/>
      <c r="EB1094" s="76"/>
      <c r="EC1094" s="76"/>
      <c r="ED1094" s="76"/>
      <c r="EE1094" s="76"/>
      <c r="EF1094" s="76"/>
      <c r="EG1094" s="76"/>
      <c r="EH1094" s="76"/>
      <c r="EI1094" s="76"/>
      <c r="EJ1094" s="76"/>
      <c r="EK1094" s="76"/>
      <c r="EL1094" s="76"/>
      <c r="EM1094" s="76"/>
      <c r="EN1094" s="76"/>
      <c r="EO1094" s="76"/>
      <c r="EP1094" s="76"/>
      <c r="EQ1094" s="76"/>
      <c r="ER1094" s="76"/>
      <c r="ES1094" s="76"/>
      <c r="ET1094" s="76"/>
      <c r="EU1094" s="76"/>
      <c r="EV1094" s="76"/>
      <c r="EW1094" s="76"/>
    </row>
    <row r="1095" spans="1:153" s="14" customFormat="1" ht="25.5" x14ac:dyDescent="0.2">
      <c r="A1095" s="61"/>
      <c r="B1095" s="17"/>
      <c r="C1095" s="59">
        <v>1074</v>
      </c>
      <c r="D1095" s="62" t="s">
        <v>2078</v>
      </c>
      <c r="E1095" s="62" t="s">
        <v>2529</v>
      </c>
      <c r="F1095" s="62" t="s">
        <v>2530</v>
      </c>
      <c r="G1095" s="57">
        <v>1914</v>
      </c>
      <c r="H1095" s="63">
        <v>70</v>
      </c>
      <c r="I1095" s="57" t="s">
        <v>598</v>
      </c>
      <c r="J1095" s="65">
        <v>41838</v>
      </c>
      <c r="K1095" s="17"/>
    </row>
    <row r="1096" spans="1:153" s="100" customFormat="1" ht="25.5" x14ac:dyDescent="0.2">
      <c r="A1096" s="61" t="s">
        <v>1</v>
      </c>
      <c r="B1096" s="17"/>
      <c r="C1096" s="59">
        <v>1075</v>
      </c>
      <c r="D1096" s="62" t="s">
        <v>85</v>
      </c>
      <c r="E1096" s="62" t="s">
        <v>2531</v>
      </c>
      <c r="F1096" s="85" t="s">
        <v>2532</v>
      </c>
      <c r="G1096" s="63">
        <v>2001</v>
      </c>
      <c r="H1096" s="64" t="s">
        <v>88</v>
      </c>
      <c r="I1096" s="86" t="s">
        <v>52</v>
      </c>
      <c r="J1096" s="87">
        <v>36526</v>
      </c>
      <c r="K1096" s="17"/>
      <c r="L1096" s="14"/>
      <c r="M1096" s="14"/>
      <c r="N1096" s="14"/>
      <c r="O1096" s="14"/>
      <c r="P1096" s="14"/>
      <c r="Q1096" s="14"/>
      <c r="R1096" s="14"/>
      <c r="S1096" s="14"/>
      <c r="T1096" s="14"/>
      <c r="U1096" s="14"/>
      <c r="V1096" s="14"/>
      <c r="W1096" s="14"/>
      <c r="X1096" s="14"/>
      <c r="Y1096" s="14"/>
      <c r="Z1096" s="14"/>
      <c r="AA1096" s="14"/>
      <c r="AB1096" s="14"/>
      <c r="AC1096" s="14"/>
      <c r="AD1096" s="14"/>
      <c r="AE1096" s="14"/>
      <c r="AF1096" s="14"/>
      <c r="AG1096" s="14"/>
      <c r="AH1096" s="14"/>
      <c r="AI1096" s="14"/>
      <c r="AJ1096" s="14"/>
      <c r="AK1096" s="14"/>
      <c r="AL1096" s="14"/>
      <c r="AM1096" s="14"/>
      <c r="AN1096" s="14"/>
      <c r="AO1096" s="14"/>
      <c r="AP1096" s="14"/>
      <c r="AQ1096" s="14"/>
      <c r="AR1096" s="14"/>
      <c r="AS1096" s="14"/>
      <c r="AT1096" s="14"/>
      <c r="AU1096" s="14"/>
      <c r="AV1096" s="14"/>
      <c r="AW1096" s="14"/>
      <c r="AX1096" s="14"/>
      <c r="AY1096" s="14"/>
      <c r="AZ1096" s="14"/>
      <c r="BA1096" s="14"/>
      <c r="BB1096" s="14"/>
      <c r="BC1096" s="14"/>
      <c r="BD1096" s="14"/>
      <c r="BE1096" s="14"/>
      <c r="BF1096" s="14"/>
      <c r="BG1096" s="14"/>
      <c r="BH1096" s="14"/>
      <c r="BI1096" s="14"/>
      <c r="BJ1096" s="14"/>
      <c r="BK1096" s="14"/>
      <c r="BL1096" s="14"/>
      <c r="BM1096" s="14"/>
      <c r="BN1096" s="14"/>
      <c r="BO1096" s="14"/>
      <c r="BP1096" s="14"/>
      <c r="BQ1096" s="14"/>
      <c r="BR1096" s="14"/>
      <c r="BS1096" s="14"/>
      <c r="BT1096" s="14"/>
      <c r="BU1096" s="14"/>
      <c r="BV1096" s="14"/>
      <c r="BW1096" s="14"/>
      <c r="BX1096" s="14"/>
      <c r="BY1096" s="14"/>
      <c r="BZ1096" s="14"/>
      <c r="CA1096" s="14"/>
      <c r="CB1096" s="14"/>
      <c r="CC1096" s="14"/>
      <c r="CD1096" s="14"/>
      <c r="CE1096" s="14"/>
      <c r="CF1096" s="14"/>
      <c r="CG1096" s="14"/>
      <c r="CH1096" s="14"/>
      <c r="CI1096" s="14"/>
      <c r="CJ1096" s="14"/>
      <c r="CK1096" s="14"/>
      <c r="CL1096" s="14"/>
      <c r="CM1096" s="14"/>
      <c r="CN1096" s="14"/>
      <c r="CO1096" s="14"/>
      <c r="CP1096" s="14"/>
      <c r="CQ1096" s="14"/>
      <c r="CR1096" s="14"/>
      <c r="CS1096" s="14"/>
      <c r="CT1096" s="14"/>
      <c r="CU1096" s="14"/>
      <c r="CV1096" s="14"/>
      <c r="CW1096" s="14"/>
      <c r="CX1096" s="14"/>
      <c r="CY1096" s="14"/>
      <c r="CZ1096" s="14"/>
      <c r="DA1096" s="14"/>
      <c r="DB1096" s="14"/>
      <c r="DC1096" s="14"/>
      <c r="DD1096" s="14"/>
      <c r="DE1096" s="14"/>
      <c r="DF1096" s="14"/>
      <c r="DG1096" s="14"/>
      <c r="DH1096" s="14"/>
      <c r="DI1096" s="14"/>
      <c r="DJ1096" s="14"/>
      <c r="DK1096" s="14"/>
      <c r="DL1096" s="14"/>
      <c r="DM1096" s="14"/>
      <c r="DN1096" s="14"/>
      <c r="DO1096" s="14"/>
      <c r="DP1096" s="14"/>
      <c r="DQ1096" s="14"/>
      <c r="DR1096" s="14"/>
      <c r="DS1096" s="14"/>
      <c r="DT1096" s="14"/>
      <c r="DU1096" s="14"/>
      <c r="DV1096" s="14"/>
      <c r="DW1096" s="14"/>
      <c r="DX1096" s="14"/>
      <c r="DY1096" s="14"/>
      <c r="DZ1096" s="14"/>
      <c r="EA1096" s="14"/>
      <c r="EB1096" s="14"/>
      <c r="EC1096" s="14"/>
      <c r="ED1096" s="14"/>
      <c r="EE1096" s="14"/>
      <c r="EF1096" s="14"/>
      <c r="EG1096" s="14"/>
      <c r="EH1096" s="14"/>
      <c r="EI1096" s="14"/>
      <c r="EJ1096" s="14"/>
      <c r="EK1096" s="14"/>
      <c r="EL1096" s="14"/>
      <c r="EM1096" s="14"/>
      <c r="EN1096" s="14"/>
      <c r="EO1096" s="14"/>
      <c r="EP1096" s="14"/>
      <c r="EQ1096" s="14"/>
      <c r="ER1096" s="14"/>
      <c r="ES1096" s="14"/>
      <c r="ET1096" s="14"/>
      <c r="EU1096" s="14"/>
      <c r="EV1096" s="14"/>
      <c r="EW1096" s="14"/>
    </row>
    <row r="1097" spans="1:153" s="14" customFormat="1" ht="25.5" x14ac:dyDescent="0.2">
      <c r="A1097" s="61" t="s">
        <v>1</v>
      </c>
      <c r="B1097" s="17"/>
      <c r="C1097" s="59">
        <v>1076</v>
      </c>
      <c r="D1097" s="62" t="s">
        <v>85</v>
      </c>
      <c r="E1097" s="62" t="s">
        <v>2531</v>
      </c>
      <c r="F1097" s="62" t="s">
        <v>2532</v>
      </c>
      <c r="G1097" s="63">
        <v>2001</v>
      </c>
      <c r="H1097" s="64" t="s">
        <v>88</v>
      </c>
      <c r="I1097" s="86" t="s">
        <v>52</v>
      </c>
      <c r="J1097" s="87">
        <v>36526</v>
      </c>
      <c r="K1097" s="17"/>
    </row>
    <row r="1098" spans="1:153" s="14" customFormat="1" ht="38.25" x14ac:dyDescent="0.2">
      <c r="A1098" s="61" t="s">
        <v>1</v>
      </c>
      <c r="B1098" s="77"/>
      <c r="C1098" s="59">
        <v>1077</v>
      </c>
      <c r="D1098" s="62" t="s">
        <v>116</v>
      </c>
      <c r="E1098" s="85" t="s">
        <v>2533</v>
      </c>
      <c r="F1098" s="62" t="s">
        <v>2534</v>
      </c>
      <c r="G1098" s="63">
        <v>1910</v>
      </c>
      <c r="H1098" s="64">
        <v>115</v>
      </c>
      <c r="I1098" s="57" t="s">
        <v>40</v>
      </c>
      <c r="J1098" s="65">
        <v>41838</v>
      </c>
      <c r="K1098" s="77"/>
    </row>
    <row r="1099" spans="1:153" s="14" customFormat="1" ht="25.5" x14ac:dyDescent="0.2">
      <c r="A1099" s="61"/>
      <c r="B1099" s="17"/>
      <c r="C1099" s="59">
        <v>1078</v>
      </c>
      <c r="D1099" s="62" t="s">
        <v>2200</v>
      </c>
      <c r="E1099" s="62" t="s">
        <v>2535</v>
      </c>
      <c r="F1099" s="62" t="s">
        <v>2536</v>
      </c>
      <c r="G1099" s="63">
        <v>1991</v>
      </c>
      <c r="H1099" s="64" t="s">
        <v>88</v>
      </c>
      <c r="I1099" s="86" t="s">
        <v>89</v>
      </c>
      <c r="J1099" s="87" t="s">
        <v>89</v>
      </c>
      <c r="K1099" s="17"/>
    </row>
    <row r="1100" spans="1:153" s="14" customFormat="1" ht="38.25" x14ac:dyDescent="0.2">
      <c r="A1100" s="61" t="s">
        <v>1</v>
      </c>
      <c r="B1100" s="17"/>
      <c r="C1100" s="59">
        <v>1079</v>
      </c>
      <c r="D1100" s="62" t="s">
        <v>116</v>
      </c>
      <c r="E1100" s="62" t="s">
        <v>2537</v>
      </c>
      <c r="F1100" s="62" t="s">
        <v>2538</v>
      </c>
      <c r="G1100" s="57">
        <v>1899</v>
      </c>
      <c r="H1100" s="63">
        <v>115</v>
      </c>
      <c r="I1100" s="57" t="s">
        <v>40</v>
      </c>
      <c r="J1100" s="65">
        <v>41834</v>
      </c>
      <c r="K1100" s="17"/>
    </row>
    <row r="1101" spans="1:153" s="76" customFormat="1" ht="38.25" x14ac:dyDescent="0.2">
      <c r="A1101" s="61"/>
      <c r="B1101" s="68"/>
      <c r="C1101" s="59">
        <v>1080</v>
      </c>
      <c r="D1101" s="62" t="s">
        <v>48</v>
      </c>
      <c r="E1101" s="62" t="s">
        <v>2539</v>
      </c>
      <c r="F1101" s="62" t="s">
        <v>2540</v>
      </c>
      <c r="G1101" s="63">
        <v>1932</v>
      </c>
      <c r="H1101" s="64">
        <v>75</v>
      </c>
      <c r="I1101" s="57" t="s">
        <v>40</v>
      </c>
      <c r="J1101" s="65">
        <v>41885</v>
      </c>
      <c r="K1101" s="17"/>
      <c r="L1101" s="14"/>
      <c r="M1101" s="14"/>
      <c r="N1101" s="14"/>
      <c r="O1101" s="14"/>
      <c r="P1101" s="14"/>
      <c r="Q1101" s="14"/>
      <c r="R1101" s="14"/>
      <c r="S1101" s="14"/>
      <c r="T1101" s="14"/>
      <c r="U1101" s="14"/>
      <c r="V1101" s="14"/>
      <c r="W1101" s="14"/>
      <c r="X1101" s="14"/>
      <c r="Y1101" s="14"/>
      <c r="Z1101" s="14"/>
      <c r="AA1101" s="14"/>
      <c r="AB1101" s="14"/>
      <c r="AC1101" s="14"/>
      <c r="AD1101" s="14"/>
      <c r="AE1101" s="14"/>
      <c r="AF1101" s="14"/>
      <c r="AG1101" s="14"/>
      <c r="AH1101" s="14"/>
      <c r="AI1101" s="14"/>
      <c r="AJ1101" s="14"/>
      <c r="AK1101" s="14"/>
      <c r="AL1101" s="14"/>
      <c r="AM1101" s="14"/>
      <c r="AN1101" s="14"/>
      <c r="AO1101" s="14"/>
      <c r="AP1101" s="14"/>
      <c r="AQ1101" s="14"/>
      <c r="AR1101" s="14"/>
      <c r="AS1101" s="14"/>
      <c r="AT1101" s="14"/>
      <c r="AU1101" s="14"/>
      <c r="AV1101" s="14"/>
      <c r="AW1101" s="14"/>
      <c r="AX1101" s="14"/>
      <c r="AY1101" s="14"/>
      <c r="AZ1101" s="14"/>
      <c r="BA1101" s="14"/>
      <c r="BB1101" s="14"/>
      <c r="BC1101" s="14"/>
      <c r="BD1101" s="14"/>
      <c r="BE1101" s="14"/>
      <c r="BF1101" s="14"/>
      <c r="BG1101" s="14"/>
      <c r="BH1101" s="14"/>
      <c r="BI1101" s="14"/>
      <c r="BJ1101" s="14"/>
      <c r="BK1101" s="14"/>
      <c r="BL1101" s="14"/>
      <c r="BM1101" s="14"/>
      <c r="BN1101" s="14"/>
      <c r="BO1101" s="14"/>
      <c r="BP1101" s="14"/>
      <c r="BQ1101" s="14"/>
      <c r="BR1101" s="14"/>
      <c r="BS1101" s="14"/>
      <c r="BT1101" s="14"/>
      <c r="BU1101" s="14"/>
      <c r="BV1101" s="14"/>
      <c r="BW1101" s="14"/>
      <c r="BX1101" s="14"/>
      <c r="BY1101" s="14"/>
      <c r="BZ1101" s="14"/>
      <c r="CA1101" s="14"/>
      <c r="CB1101" s="14"/>
      <c r="CC1101" s="14"/>
      <c r="CD1101" s="14"/>
      <c r="CE1101" s="14"/>
      <c r="CF1101" s="14"/>
      <c r="CG1101" s="14"/>
      <c r="CH1101" s="14"/>
      <c r="CI1101" s="14"/>
      <c r="CJ1101" s="14"/>
      <c r="CK1101" s="14"/>
      <c r="CL1101" s="14"/>
      <c r="CM1101" s="14"/>
      <c r="CN1101" s="14"/>
      <c r="CO1101" s="14"/>
      <c r="CP1101" s="14"/>
      <c r="CQ1101" s="14"/>
      <c r="CR1101" s="14"/>
      <c r="CS1101" s="14"/>
      <c r="CT1101" s="14"/>
      <c r="CU1101" s="14"/>
      <c r="CV1101" s="14"/>
      <c r="CW1101" s="14"/>
      <c r="CX1101" s="14"/>
      <c r="CY1101" s="14"/>
      <c r="CZ1101" s="14"/>
      <c r="DA1101" s="14"/>
      <c r="DB1101" s="14"/>
      <c r="DC1101" s="14"/>
      <c r="DD1101" s="14"/>
      <c r="DE1101" s="14"/>
      <c r="DF1101" s="14"/>
      <c r="DG1101" s="14"/>
      <c r="DH1101" s="14"/>
      <c r="DI1101" s="14"/>
      <c r="DJ1101" s="14"/>
      <c r="DK1101" s="14"/>
      <c r="DL1101" s="14"/>
      <c r="DM1101" s="14"/>
      <c r="DN1101" s="14"/>
      <c r="DO1101" s="14"/>
      <c r="DP1101" s="14"/>
      <c r="DQ1101" s="14"/>
      <c r="DR1101" s="14"/>
      <c r="DS1101" s="14"/>
      <c r="DT1101" s="14"/>
      <c r="DU1101" s="14"/>
      <c r="DV1101" s="14"/>
      <c r="DW1101" s="14"/>
      <c r="DX1101" s="14"/>
      <c r="DY1101" s="14"/>
      <c r="DZ1101" s="14"/>
      <c r="EA1101" s="14"/>
      <c r="EB1101" s="14"/>
      <c r="EC1101" s="14"/>
      <c r="ED1101" s="14"/>
      <c r="EE1101" s="14"/>
      <c r="EF1101" s="14"/>
      <c r="EG1101" s="14"/>
      <c r="EH1101" s="14"/>
      <c r="EI1101" s="14"/>
      <c r="EJ1101" s="14"/>
      <c r="EK1101" s="14"/>
      <c r="EL1101" s="14"/>
      <c r="EM1101" s="14"/>
      <c r="EN1101" s="14"/>
      <c r="EO1101" s="14"/>
      <c r="EP1101" s="14"/>
      <c r="EQ1101" s="14"/>
      <c r="ER1101" s="14"/>
      <c r="ES1101" s="14"/>
      <c r="ET1101" s="14"/>
      <c r="EU1101" s="14"/>
      <c r="EV1101" s="14"/>
      <c r="EW1101" s="14"/>
    </row>
    <row r="1102" spans="1:153" s="14" customFormat="1" ht="38.25" x14ac:dyDescent="0.2">
      <c r="A1102" s="109" t="s">
        <v>1</v>
      </c>
      <c r="B1102" s="126"/>
      <c r="C1102" s="59">
        <v>1081</v>
      </c>
      <c r="D1102" s="110" t="s">
        <v>85</v>
      </c>
      <c r="E1102" s="110" t="s">
        <v>430</v>
      </c>
      <c r="F1102" s="111" t="s">
        <v>2541</v>
      </c>
      <c r="G1102" s="112">
        <v>2006</v>
      </c>
      <c r="H1102" s="113" t="s">
        <v>284</v>
      </c>
      <c r="I1102" s="60" t="s">
        <v>2542</v>
      </c>
      <c r="J1102" s="114">
        <v>38961</v>
      </c>
      <c r="K1102" s="126"/>
      <c r="L1102" s="76"/>
      <c r="M1102" s="76"/>
      <c r="N1102" s="76"/>
      <c r="O1102" s="76"/>
      <c r="P1102" s="76"/>
      <c r="Q1102" s="76"/>
      <c r="R1102" s="76"/>
      <c r="S1102" s="76"/>
      <c r="T1102" s="76"/>
      <c r="U1102" s="76"/>
      <c r="V1102" s="76"/>
      <c r="W1102" s="76"/>
      <c r="X1102" s="76"/>
      <c r="Y1102" s="76"/>
      <c r="Z1102" s="76"/>
      <c r="AA1102" s="76"/>
      <c r="AB1102" s="76"/>
      <c r="AC1102" s="76"/>
      <c r="AD1102" s="76"/>
      <c r="AE1102" s="76"/>
      <c r="AF1102" s="76"/>
      <c r="AG1102" s="76"/>
      <c r="AH1102" s="76"/>
      <c r="AI1102" s="76"/>
      <c r="AJ1102" s="76"/>
      <c r="AK1102" s="76"/>
      <c r="AL1102" s="76"/>
      <c r="AM1102" s="76"/>
      <c r="AN1102" s="76"/>
      <c r="AO1102" s="76"/>
      <c r="AP1102" s="76"/>
      <c r="AQ1102" s="76"/>
      <c r="AR1102" s="76"/>
      <c r="AS1102" s="76"/>
      <c r="AT1102" s="76"/>
      <c r="AU1102" s="76"/>
      <c r="AV1102" s="76"/>
      <c r="AW1102" s="76"/>
      <c r="AX1102" s="76"/>
      <c r="AY1102" s="76"/>
      <c r="AZ1102" s="76"/>
      <c r="BA1102" s="76"/>
      <c r="BB1102" s="76"/>
      <c r="BC1102" s="76"/>
      <c r="BD1102" s="76"/>
      <c r="BE1102" s="76"/>
      <c r="BF1102" s="76"/>
      <c r="BG1102" s="76"/>
      <c r="BH1102" s="76"/>
      <c r="BI1102" s="76"/>
      <c r="BJ1102" s="76"/>
      <c r="BK1102" s="76"/>
      <c r="BL1102" s="76"/>
      <c r="BM1102" s="76"/>
      <c r="BN1102" s="76"/>
      <c r="BO1102" s="76"/>
      <c r="BP1102" s="76"/>
      <c r="BQ1102" s="76"/>
      <c r="BR1102" s="76"/>
      <c r="BS1102" s="76"/>
      <c r="BT1102" s="76"/>
      <c r="BU1102" s="76"/>
      <c r="BV1102" s="76"/>
      <c r="BW1102" s="76"/>
      <c r="BX1102" s="76"/>
      <c r="BY1102" s="76"/>
      <c r="BZ1102" s="76"/>
      <c r="CA1102" s="76"/>
      <c r="CB1102" s="76"/>
      <c r="CC1102" s="76"/>
      <c r="CD1102" s="76"/>
      <c r="CE1102" s="76"/>
      <c r="CF1102" s="76"/>
      <c r="CG1102" s="76"/>
      <c r="CH1102" s="76"/>
      <c r="CI1102" s="76"/>
      <c r="CJ1102" s="76"/>
      <c r="CK1102" s="76"/>
      <c r="CL1102" s="76"/>
      <c r="CM1102" s="76"/>
      <c r="CN1102" s="76"/>
      <c r="CO1102" s="76"/>
      <c r="CP1102" s="76"/>
      <c r="CQ1102" s="76"/>
      <c r="CR1102" s="76"/>
      <c r="CS1102" s="76"/>
      <c r="CT1102" s="76"/>
      <c r="CU1102" s="76"/>
      <c r="CV1102" s="76"/>
      <c r="CW1102" s="76"/>
      <c r="CX1102" s="76"/>
      <c r="CY1102" s="76"/>
      <c r="CZ1102" s="76"/>
      <c r="DA1102" s="76"/>
      <c r="DB1102" s="76"/>
      <c r="DC1102" s="76"/>
      <c r="DD1102" s="76"/>
      <c r="DE1102" s="76"/>
      <c r="DF1102" s="76"/>
      <c r="DG1102" s="76"/>
      <c r="DH1102" s="76"/>
      <c r="DI1102" s="76"/>
      <c r="DJ1102" s="76"/>
      <c r="DK1102" s="76"/>
      <c r="DL1102" s="76"/>
      <c r="DM1102" s="76"/>
      <c r="DN1102" s="76"/>
      <c r="DO1102" s="76"/>
      <c r="DP1102" s="76"/>
      <c r="DQ1102" s="76"/>
      <c r="DR1102" s="76"/>
      <c r="DS1102" s="76"/>
      <c r="DT1102" s="76"/>
      <c r="DU1102" s="76"/>
      <c r="DV1102" s="76"/>
      <c r="DW1102" s="76"/>
      <c r="DX1102" s="76"/>
      <c r="DY1102" s="76"/>
      <c r="DZ1102" s="76"/>
      <c r="EA1102" s="76"/>
      <c r="EB1102" s="76"/>
      <c r="EC1102" s="76"/>
      <c r="ED1102" s="76"/>
      <c r="EE1102" s="76"/>
      <c r="EF1102" s="76"/>
      <c r="EG1102" s="76"/>
      <c r="EH1102" s="76"/>
      <c r="EI1102" s="76"/>
      <c r="EJ1102" s="76"/>
      <c r="EK1102" s="76"/>
      <c r="EL1102" s="76"/>
      <c r="EM1102" s="76"/>
      <c r="EN1102" s="76"/>
      <c r="EO1102" s="76"/>
      <c r="EP1102" s="76"/>
      <c r="EQ1102" s="76"/>
      <c r="ER1102" s="76"/>
      <c r="ES1102" s="76"/>
      <c r="ET1102" s="76"/>
      <c r="EU1102" s="76"/>
      <c r="EV1102" s="76"/>
      <c r="EW1102" s="76"/>
    </row>
    <row r="1103" spans="1:153" s="14" customFormat="1" ht="25.5" x14ac:dyDescent="0.2">
      <c r="A1103" s="61" t="s">
        <v>1</v>
      </c>
      <c r="B1103" s="17"/>
      <c r="C1103" s="59">
        <v>1082</v>
      </c>
      <c r="D1103" s="62" t="s">
        <v>85</v>
      </c>
      <c r="E1103" s="62" t="s">
        <v>2543</v>
      </c>
      <c r="F1103" s="85" t="s">
        <v>2544</v>
      </c>
      <c r="G1103" s="63">
        <v>1995</v>
      </c>
      <c r="H1103" s="64" t="s">
        <v>752</v>
      </c>
      <c r="I1103" s="57" t="s">
        <v>2545</v>
      </c>
      <c r="J1103" s="87">
        <v>36526</v>
      </c>
      <c r="K1103" s="17"/>
    </row>
    <row r="1104" spans="1:153" s="14" customFormat="1" ht="38.25" x14ac:dyDescent="0.2">
      <c r="A1104" s="61"/>
      <c r="B1104" s="17"/>
      <c r="C1104" s="59">
        <v>1083</v>
      </c>
      <c r="D1104" s="62" t="s">
        <v>2078</v>
      </c>
      <c r="E1104" s="62" t="s">
        <v>2546</v>
      </c>
      <c r="F1104" s="62" t="s">
        <v>2547</v>
      </c>
      <c r="G1104" s="63">
        <v>1924</v>
      </c>
      <c r="H1104" s="64">
        <v>115</v>
      </c>
      <c r="I1104" s="57" t="s">
        <v>40</v>
      </c>
      <c r="J1104" s="65">
        <v>41826</v>
      </c>
      <c r="K1104" s="17"/>
    </row>
    <row r="1105" spans="1:153" s="14" customFormat="1" ht="38.25" x14ac:dyDescent="0.2">
      <c r="A1105" s="61" t="s">
        <v>2548</v>
      </c>
      <c r="B1105" s="17"/>
      <c r="C1105" s="59">
        <v>1084</v>
      </c>
      <c r="D1105" s="62" t="s">
        <v>2078</v>
      </c>
      <c r="E1105" s="62" t="s">
        <v>2549</v>
      </c>
      <c r="F1105" s="62" t="s">
        <v>2550</v>
      </c>
      <c r="G1105" s="63">
        <v>1946</v>
      </c>
      <c r="H1105" s="64">
        <v>39</v>
      </c>
      <c r="I1105" s="57" t="s">
        <v>156</v>
      </c>
      <c r="J1105" s="65">
        <v>39382</v>
      </c>
      <c r="K1105" s="17"/>
    </row>
    <row r="1106" spans="1:153" s="14" customFormat="1" ht="38.25" x14ac:dyDescent="0.2">
      <c r="A1106" s="61" t="s">
        <v>2551</v>
      </c>
      <c r="B1106" s="17"/>
      <c r="C1106" s="59">
        <v>1085</v>
      </c>
      <c r="D1106" s="62" t="s">
        <v>85</v>
      </c>
      <c r="E1106" s="62" t="s">
        <v>2552</v>
      </c>
      <c r="F1106" s="62" t="s">
        <v>2553</v>
      </c>
      <c r="G1106" s="63">
        <v>1955</v>
      </c>
      <c r="H1106" s="64">
        <v>20</v>
      </c>
      <c r="I1106" s="86" t="s">
        <v>193</v>
      </c>
      <c r="J1106" s="87">
        <v>38751</v>
      </c>
      <c r="K1106" s="17"/>
    </row>
    <row r="1107" spans="1:153" s="14" customFormat="1" ht="38.25" x14ac:dyDescent="0.2">
      <c r="A1107" s="61" t="s">
        <v>2551</v>
      </c>
      <c r="B1107" s="17"/>
      <c r="C1107" s="59">
        <v>1086</v>
      </c>
      <c r="D1107" s="84" t="s">
        <v>85</v>
      </c>
      <c r="E1107" s="62" t="s">
        <v>2552</v>
      </c>
      <c r="F1107" s="62" t="s">
        <v>2554</v>
      </c>
      <c r="G1107" s="63">
        <v>1956</v>
      </c>
      <c r="H1107" s="64">
        <v>0</v>
      </c>
      <c r="I1107" s="86" t="s">
        <v>2555</v>
      </c>
      <c r="J1107" s="87">
        <v>42932</v>
      </c>
      <c r="K1107" s="17"/>
    </row>
    <row r="1108" spans="1:153" s="14" customFormat="1" ht="25.5" x14ac:dyDescent="0.2">
      <c r="A1108" s="61" t="s">
        <v>2556</v>
      </c>
      <c r="B1108" s="17"/>
      <c r="C1108" s="59">
        <v>1087</v>
      </c>
      <c r="D1108" s="62" t="s">
        <v>426</v>
      </c>
      <c r="E1108" s="62" t="s">
        <v>2557</v>
      </c>
      <c r="F1108" s="62" t="s">
        <v>2558</v>
      </c>
      <c r="G1108" s="63">
        <v>1972</v>
      </c>
      <c r="H1108" s="64">
        <v>10</v>
      </c>
      <c r="I1108" s="57" t="s">
        <v>69</v>
      </c>
      <c r="J1108" s="87">
        <v>38825</v>
      </c>
      <c r="K1108" s="17"/>
    </row>
    <row r="1109" spans="1:153" s="14" customFormat="1" ht="25.5" x14ac:dyDescent="0.2">
      <c r="A1109" s="61" t="s">
        <v>2556</v>
      </c>
      <c r="B1109" s="17"/>
      <c r="C1109" s="59">
        <v>1088</v>
      </c>
      <c r="D1109" s="62" t="s">
        <v>426</v>
      </c>
      <c r="E1109" s="62" t="s">
        <v>2557</v>
      </c>
      <c r="F1109" s="62" t="s">
        <v>2560</v>
      </c>
      <c r="G1109" s="63">
        <v>1975</v>
      </c>
      <c r="H1109" s="64">
        <v>0</v>
      </c>
      <c r="I1109" s="57" t="s">
        <v>180</v>
      </c>
      <c r="J1109" s="87">
        <v>41144</v>
      </c>
      <c r="K1109" s="17"/>
    </row>
    <row r="1110" spans="1:153" s="14" customFormat="1" ht="25.5" x14ac:dyDescent="0.2">
      <c r="A1110" s="61" t="s">
        <v>2561</v>
      </c>
      <c r="B1110" s="17"/>
      <c r="C1110" s="59">
        <v>1089</v>
      </c>
      <c r="D1110" s="62" t="s">
        <v>2562</v>
      </c>
      <c r="E1110" s="62" t="s">
        <v>430</v>
      </c>
      <c r="F1110" s="62" t="s">
        <v>2563</v>
      </c>
      <c r="G1110" s="63">
        <v>1977</v>
      </c>
      <c r="H1110" s="64">
        <v>25</v>
      </c>
      <c r="I1110" s="57" t="s">
        <v>69</v>
      </c>
      <c r="J1110" s="87">
        <v>38825</v>
      </c>
      <c r="K1110" s="17"/>
    </row>
    <row r="1111" spans="1:153" s="14" customFormat="1" ht="25.5" x14ac:dyDescent="0.2">
      <c r="A1111" s="61" t="s">
        <v>1</v>
      </c>
      <c r="B1111" s="17"/>
      <c r="C1111" s="59">
        <v>1090</v>
      </c>
      <c r="D1111" s="62" t="s">
        <v>426</v>
      </c>
      <c r="E1111" s="62" t="s">
        <v>2557</v>
      </c>
      <c r="F1111" s="62" t="s">
        <v>2564</v>
      </c>
      <c r="G1111" s="63">
        <v>1976</v>
      </c>
      <c r="H1111" s="64">
        <v>10</v>
      </c>
      <c r="I1111" s="57" t="s">
        <v>69</v>
      </c>
      <c r="J1111" s="87">
        <v>38825</v>
      </c>
      <c r="K1111" s="17"/>
    </row>
    <row r="1112" spans="1:153" s="172" customFormat="1" ht="25.5" x14ac:dyDescent="0.2">
      <c r="A1112" s="173" t="s">
        <v>591</v>
      </c>
      <c r="B1112" s="174"/>
      <c r="C1112" s="59">
        <v>1091</v>
      </c>
      <c r="D1112" s="62" t="s">
        <v>426</v>
      </c>
      <c r="E1112" s="62" t="s">
        <v>2557</v>
      </c>
      <c r="F1112" s="62" t="s">
        <v>2565</v>
      </c>
      <c r="G1112" s="63">
        <v>1978</v>
      </c>
      <c r="H1112" s="64">
        <v>10</v>
      </c>
      <c r="I1112" s="57" t="s">
        <v>69</v>
      </c>
      <c r="J1112" s="87">
        <v>38825</v>
      </c>
      <c r="K1112" s="174"/>
    </row>
    <row r="1113" spans="1:153" s="14" customFormat="1" ht="25.5" x14ac:dyDescent="0.2">
      <c r="A1113" s="61" t="s">
        <v>2566</v>
      </c>
      <c r="B1113" s="17"/>
      <c r="C1113" s="59">
        <v>1092</v>
      </c>
      <c r="D1113" s="62" t="s">
        <v>85</v>
      </c>
      <c r="E1113" s="62" t="s">
        <v>2567</v>
      </c>
      <c r="F1113" s="85" t="s">
        <v>2568</v>
      </c>
      <c r="G1113" s="63">
        <v>1984</v>
      </c>
      <c r="H1113" s="64">
        <v>15</v>
      </c>
      <c r="I1113" s="57" t="s">
        <v>69</v>
      </c>
      <c r="J1113" s="87">
        <v>38825</v>
      </c>
      <c r="K1113" s="17"/>
      <c r="L1113" s="76"/>
      <c r="M1113" s="76"/>
      <c r="N1113" s="76"/>
      <c r="O1113" s="76"/>
      <c r="P1113" s="76"/>
      <c r="Q1113" s="76"/>
      <c r="R1113" s="76"/>
      <c r="S1113" s="76"/>
      <c r="T1113" s="76"/>
      <c r="U1113" s="76"/>
      <c r="V1113" s="76"/>
      <c r="W1113" s="76"/>
      <c r="X1113" s="76"/>
      <c r="Y1113" s="76"/>
      <c r="Z1113" s="76"/>
      <c r="AA1113" s="76"/>
      <c r="AB1113" s="76"/>
      <c r="AC1113" s="76"/>
      <c r="AD1113" s="76"/>
      <c r="AE1113" s="76"/>
      <c r="AF1113" s="76"/>
      <c r="AG1113" s="76"/>
      <c r="AH1113" s="76"/>
      <c r="AI1113" s="76"/>
      <c r="AJ1113" s="76"/>
      <c r="AK1113" s="76"/>
      <c r="AL1113" s="76"/>
      <c r="AM1113" s="76"/>
      <c r="AN1113" s="76"/>
      <c r="AO1113" s="76"/>
      <c r="AP1113" s="76"/>
      <c r="AQ1113" s="76"/>
      <c r="AR1113" s="76"/>
      <c r="AS1113" s="76"/>
      <c r="AT1113" s="76"/>
      <c r="AU1113" s="76"/>
      <c r="AV1113" s="76"/>
      <c r="AW1113" s="76"/>
      <c r="AX1113" s="76"/>
      <c r="AY1113" s="76"/>
      <c r="AZ1113" s="76"/>
      <c r="BA1113" s="76"/>
      <c r="BB1113" s="76"/>
      <c r="BC1113" s="76"/>
      <c r="BD1113" s="76"/>
      <c r="BE1113" s="76"/>
      <c r="BF1113" s="76"/>
      <c r="BG1113" s="76"/>
      <c r="BH1113" s="76"/>
      <c r="BI1113" s="76"/>
      <c r="BJ1113" s="76"/>
      <c r="BK1113" s="76"/>
      <c r="BL1113" s="76"/>
      <c r="BM1113" s="76"/>
      <c r="BN1113" s="76"/>
      <c r="BO1113" s="76"/>
      <c r="BP1113" s="76"/>
      <c r="BQ1113" s="76"/>
      <c r="BR1113" s="76"/>
      <c r="BS1113" s="76"/>
      <c r="BT1113" s="76"/>
      <c r="BU1113" s="76"/>
      <c r="BV1113" s="76"/>
      <c r="BW1113" s="76"/>
      <c r="BX1113" s="76"/>
      <c r="BY1113" s="76"/>
      <c r="BZ1113" s="76"/>
      <c r="CA1113" s="76"/>
      <c r="CB1113" s="76"/>
      <c r="CC1113" s="76"/>
      <c r="CD1113" s="76"/>
      <c r="CE1113" s="76"/>
      <c r="CF1113" s="76"/>
      <c r="CG1113" s="76"/>
      <c r="CH1113" s="76"/>
      <c r="CI1113" s="76"/>
      <c r="CJ1113" s="76"/>
      <c r="CK1113" s="76"/>
      <c r="CL1113" s="76"/>
      <c r="CM1113" s="76"/>
      <c r="CN1113" s="76"/>
      <c r="CO1113" s="76"/>
      <c r="CP1113" s="76"/>
      <c r="CQ1113" s="76"/>
      <c r="CR1113" s="76"/>
      <c r="CS1113" s="76"/>
      <c r="CT1113" s="76"/>
      <c r="CU1113" s="76"/>
      <c r="CV1113" s="76"/>
      <c r="CW1113" s="76"/>
      <c r="CX1113" s="76"/>
      <c r="CY1113" s="76"/>
      <c r="CZ1113" s="76"/>
      <c r="DA1113" s="76"/>
      <c r="DB1113" s="76"/>
      <c r="DC1113" s="76"/>
      <c r="DD1113" s="76"/>
      <c r="DE1113" s="76"/>
      <c r="DF1113" s="76"/>
      <c r="DG1113" s="76"/>
      <c r="DH1113" s="76"/>
      <c r="DI1113" s="76"/>
      <c r="DJ1113" s="76"/>
      <c r="DK1113" s="76"/>
      <c r="DL1113" s="76"/>
      <c r="DM1113" s="76"/>
      <c r="DN1113" s="76"/>
      <c r="DO1113" s="76"/>
      <c r="DP1113" s="76"/>
      <c r="DQ1113" s="76"/>
      <c r="DR1113" s="76"/>
      <c r="DS1113" s="76"/>
      <c r="DT1113" s="76"/>
      <c r="DU1113" s="76"/>
      <c r="DV1113" s="76"/>
      <c r="DW1113" s="76"/>
      <c r="DX1113" s="76"/>
      <c r="DY1113" s="76"/>
      <c r="DZ1113" s="76"/>
      <c r="EA1113" s="76"/>
      <c r="EB1113" s="76"/>
      <c r="EC1113" s="76"/>
      <c r="ED1113" s="76"/>
      <c r="EE1113" s="76"/>
      <c r="EF1113" s="76"/>
      <c r="EG1113" s="76"/>
      <c r="EH1113" s="76"/>
      <c r="EI1113" s="76"/>
      <c r="EJ1113" s="76"/>
      <c r="EK1113" s="76"/>
      <c r="EL1113" s="76"/>
      <c r="EM1113" s="76"/>
      <c r="EN1113" s="76"/>
      <c r="EO1113" s="76"/>
      <c r="EP1113" s="76"/>
      <c r="EQ1113" s="76"/>
      <c r="ER1113" s="76"/>
      <c r="ES1113" s="76"/>
      <c r="ET1113" s="76"/>
      <c r="EU1113" s="76"/>
      <c r="EV1113" s="76"/>
      <c r="EW1113" s="76"/>
    </row>
    <row r="1114" spans="1:153" s="14" customFormat="1" ht="38.25" x14ac:dyDescent="0.2">
      <c r="A1114" s="61" t="s">
        <v>2569</v>
      </c>
      <c r="B1114" s="17"/>
      <c r="C1114" s="59">
        <v>1093</v>
      </c>
      <c r="D1114" s="62" t="s">
        <v>426</v>
      </c>
      <c r="E1114" s="62" t="s">
        <v>2557</v>
      </c>
      <c r="F1114" s="62" t="s">
        <v>2570</v>
      </c>
      <c r="G1114" s="63">
        <v>1982</v>
      </c>
      <c r="H1114" s="64">
        <v>0</v>
      </c>
      <c r="I1114" s="57" t="s">
        <v>2408</v>
      </c>
      <c r="J1114" s="87">
        <v>41134</v>
      </c>
      <c r="K1114" s="17"/>
    </row>
    <row r="1115" spans="1:153" s="14" customFormat="1" ht="25.5" x14ac:dyDescent="0.2">
      <c r="A1115" s="61" t="s">
        <v>1</v>
      </c>
      <c r="B1115" s="17"/>
      <c r="C1115" s="59">
        <v>1094</v>
      </c>
      <c r="D1115" s="62" t="s">
        <v>426</v>
      </c>
      <c r="E1115" s="62" t="s">
        <v>2557</v>
      </c>
      <c r="F1115" s="62" t="s">
        <v>2571</v>
      </c>
      <c r="G1115" s="63">
        <v>1982</v>
      </c>
      <c r="H1115" s="64">
        <v>10</v>
      </c>
      <c r="I1115" s="57" t="s">
        <v>69</v>
      </c>
      <c r="J1115" s="87">
        <v>38825</v>
      </c>
      <c r="K1115" s="17"/>
    </row>
    <row r="1116" spans="1:153" s="14" customFormat="1" ht="25.5" x14ac:dyDescent="0.2">
      <c r="A1116" s="109" t="s">
        <v>1</v>
      </c>
      <c r="B1116" s="126"/>
      <c r="C1116" s="59">
        <v>1095</v>
      </c>
      <c r="D1116" s="110" t="s">
        <v>2572</v>
      </c>
      <c r="E1116" s="110" t="s">
        <v>2573</v>
      </c>
      <c r="F1116" s="110" t="s">
        <v>2574</v>
      </c>
      <c r="G1116" s="112">
        <v>1736</v>
      </c>
      <c r="H1116" s="113" t="s">
        <v>284</v>
      </c>
      <c r="I1116" s="60" t="s">
        <v>2125</v>
      </c>
      <c r="J1116" s="114">
        <v>42367</v>
      </c>
      <c r="K1116" s="126"/>
      <c r="L1116" s="76"/>
      <c r="M1116" s="76"/>
      <c r="N1116" s="76"/>
      <c r="O1116" s="76"/>
      <c r="P1116" s="76"/>
      <c r="Q1116" s="76"/>
      <c r="R1116" s="76"/>
      <c r="S1116" s="76"/>
      <c r="T1116" s="76"/>
      <c r="U1116" s="76"/>
      <c r="V1116" s="76"/>
      <c r="W1116" s="76"/>
      <c r="X1116" s="76"/>
      <c r="Y1116" s="76"/>
      <c r="Z1116" s="76"/>
      <c r="AA1116" s="76"/>
      <c r="AB1116" s="76"/>
      <c r="AC1116" s="76"/>
      <c r="AD1116" s="76"/>
      <c r="AE1116" s="76"/>
      <c r="AF1116" s="76"/>
      <c r="AG1116" s="76"/>
      <c r="AH1116" s="76"/>
      <c r="AI1116" s="76"/>
      <c r="AJ1116" s="76"/>
      <c r="AK1116" s="76"/>
      <c r="AL1116" s="76"/>
      <c r="AM1116" s="76"/>
      <c r="AN1116" s="76"/>
      <c r="AO1116" s="76"/>
      <c r="AP1116" s="76"/>
      <c r="AQ1116" s="76"/>
      <c r="AR1116" s="76"/>
      <c r="AS1116" s="76"/>
      <c r="AT1116" s="76"/>
      <c r="AU1116" s="76"/>
      <c r="AV1116" s="76"/>
      <c r="AW1116" s="76"/>
      <c r="AX1116" s="76"/>
      <c r="AY1116" s="76"/>
      <c r="AZ1116" s="76"/>
      <c r="BA1116" s="76"/>
      <c r="BB1116" s="76"/>
      <c r="BC1116" s="76"/>
      <c r="BD1116" s="76"/>
      <c r="BE1116" s="76"/>
      <c r="BF1116" s="76"/>
      <c r="BG1116" s="76"/>
      <c r="BH1116" s="76"/>
      <c r="BI1116" s="76"/>
      <c r="BJ1116" s="76"/>
      <c r="BK1116" s="76"/>
      <c r="BL1116" s="76"/>
      <c r="BM1116" s="76"/>
      <c r="BN1116" s="76"/>
      <c r="BO1116" s="76"/>
      <c r="BP1116" s="76"/>
      <c r="BQ1116" s="76"/>
      <c r="BR1116" s="76"/>
      <c r="BS1116" s="76"/>
      <c r="BT1116" s="76"/>
      <c r="BU1116" s="76"/>
      <c r="BV1116" s="76"/>
      <c r="BW1116" s="76"/>
      <c r="BX1116" s="76"/>
      <c r="BY1116" s="76"/>
      <c r="BZ1116" s="76"/>
      <c r="CA1116" s="76"/>
      <c r="CB1116" s="76"/>
      <c r="CC1116" s="76"/>
      <c r="CD1116" s="76"/>
      <c r="CE1116" s="76"/>
      <c r="CF1116" s="76"/>
      <c r="CG1116" s="76"/>
      <c r="CH1116" s="76"/>
      <c r="CI1116" s="76"/>
      <c r="CJ1116" s="76"/>
      <c r="CK1116" s="76"/>
      <c r="CL1116" s="76"/>
      <c r="CM1116" s="76"/>
      <c r="CN1116" s="76"/>
      <c r="CO1116" s="76"/>
      <c r="CP1116" s="76"/>
      <c r="CQ1116" s="76"/>
      <c r="CR1116" s="76"/>
      <c r="CS1116" s="76"/>
      <c r="CT1116" s="76"/>
      <c r="CU1116" s="76"/>
      <c r="CV1116" s="76"/>
      <c r="CW1116" s="76"/>
      <c r="CX1116" s="76"/>
      <c r="CY1116" s="76"/>
      <c r="CZ1116" s="76"/>
      <c r="DA1116" s="76"/>
      <c r="DB1116" s="76"/>
      <c r="DC1116" s="76"/>
      <c r="DD1116" s="76"/>
      <c r="DE1116" s="76"/>
      <c r="DF1116" s="76"/>
      <c r="DG1116" s="76"/>
      <c r="DH1116" s="76"/>
      <c r="DI1116" s="76"/>
      <c r="DJ1116" s="76"/>
      <c r="DK1116" s="76"/>
      <c r="DL1116" s="76"/>
      <c r="DM1116" s="76"/>
      <c r="DN1116" s="76"/>
      <c r="DO1116" s="76"/>
      <c r="DP1116" s="76"/>
      <c r="DQ1116" s="76"/>
      <c r="DR1116" s="76"/>
      <c r="DS1116" s="76"/>
      <c r="DT1116" s="76"/>
      <c r="DU1116" s="76"/>
      <c r="DV1116" s="76"/>
      <c r="DW1116" s="76"/>
      <c r="DX1116" s="76"/>
      <c r="DY1116" s="76"/>
      <c r="DZ1116" s="76"/>
      <c r="EA1116" s="76"/>
      <c r="EB1116" s="76"/>
      <c r="EC1116" s="76"/>
      <c r="ED1116" s="76"/>
      <c r="EE1116" s="76"/>
      <c r="EF1116" s="76"/>
      <c r="EG1116" s="76"/>
      <c r="EH1116" s="76"/>
      <c r="EI1116" s="76"/>
      <c r="EJ1116" s="76"/>
      <c r="EK1116" s="76"/>
      <c r="EL1116" s="76"/>
      <c r="EM1116" s="76"/>
      <c r="EN1116" s="76"/>
      <c r="EO1116" s="76"/>
      <c r="EP1116" s="76"/>
      <c r="EQ1116" s="76"/>
      <c r="ER1116" s="76"/>
      <c r="ES1116" s="76"/>
      <c r="ET1116" s="76"/>
      <c r="EU1116" s="76"/>
      <c r="EV1116" s="76"/>
      <c r="EW1116" s="76"/>
    </row>
    <row r="1117" spans="1:153" s="14" customFormat="1" ht="25.5" x14ac:dyDescent="0.2">
      <c r="A1117" s="57" t="s">
        <v>52</v>
      </c>
      <c r="B1117" s="17"/>
      <c r="C1117" s="59">
        <v>1096</v>
      </c>
      <c r="D1117" s="84" t="s">
        <v>85</v>
      </c>
      <c r="E1117" s="62" t="s">
        <v>2575</v>
      </c>
      <c r="F1117" s="62" t="s">
        <v>2576</v>
      </c>
      <c r="G1117" s="63">
        <v>1890</v>
      </c>
      <c r="H1117" s="64">
        <v>0</v>
      </c>
      <c r="I1117" s="57" t="s">
        <v>84</v>
      </c>
      <c r="J1117" s="65">
        <v>42584</v>
      </c>
      <c r="K1117" s="17"/>
    </row>
    <row r="1118" spans="1:153" s="76" customFormat="1" ht="89.25" x14ac:dyDescent="0.2">
      <c r="A1118" s="61"/>
      <c r="B1118" s="68"/>
      <c r="C1118" s="59">
        <v>1097</v>
      </c>
      <c r="D1118" s="176" t="s">
        <v>2572</v>
      </c>
      <c r="E1118" s="62" t="s">
        <v>2577</v>
      </c>
      <c r="F1118" s="62" t="s">
        <v>2578</v>
      </c>
      <c r="G1118" s="63">
        <v>1744</v>
      </c>
      <c r="H1118" s="64">
        <v>236</v>
      </c>
      <c r="I1118" s="57" t="s">
        <v>2579</v>
      </c>
      <c r="J1118" s="65">
        <v>42042</v>
      </c>
      <c r="K1118" s="17"/>
      <c r="L1118" s="129"/>
      <c r="M1118" s="129"/>
      <c r="N1118" s="129"/>
      <c r="O1118" s="129"/>
      <c r="P1118" s="129"/>
      <c r="Q1118" s="129"/>
      <c r="R1118" s="129"/>
      <c r="S1118" s="129"/>
      <c r="T1118" s="129"/>
      <c r="U1118" s="129"/>
      <c r="V1118" s="129"/>
      <c r="W1118" s="129"/>
      <c r="X1118" s="129"/>
      <c r="Y1118" s="129"/>
      <c r="Z1118" s="129"/>
      <c r="AA1118" s="129"/>
      <c r="AB1118" s="129"/>
      <c r="AC1118" s="129"/>
      <c r="AD1118" s="129"/>
      <c r="AE1118" s="129"/>
      <c r="AF1118" s="129"/>
      <c r="AG1118" s="129"/>
      <c r="AH1118" s="129"/>
      <c r="AI1118" s="129"/>
      <c r="AJ1118" s="129"/>
      <c r="AK1118" s="129"/>
      <c r="AL1118" s="129"/>
      <c r="AM1118" s="129"/>
      <c r="AN1118" s="129"/>
      <c r="AO1118" s="129"/>
      <c r="AP1118" s="129"/>
      <c r="AQ1118" s="129"/>
      <c r="AR1118" s="129"/>
      <c r="AS1118" s="129"/>
      <c r="AT1118" s="129"/>
      <c r="AU1118" s="129"/>
      <c r="AV1118" s="129"/>
      <c r="AW1118" s="129"/>
      <c r="AX1118" s="129"/>
      <c r="AY1118" s="129"/>
      <c r="AZ1118" s="129"/>
      <c r="BA1118" s="129"/>
      <c r="BB1118" s="129"/>
      <c r="BC1118" s="129"/>
      <c r="BD1118" s="129"/>
      <c r="BE1118" s="129"/>
      <c r="BF1118" s="129"/>
      <c r="BG1118" s="129"/>
      <c r="BH1118" s="129"/>
      <c r="BI1118" s="129"/>
      <c r="BJ1118" s="129"/>
      <c r="BK1118" s="129"/>
      <c r="BL1118" s="129"/>
      <c r="BM1118" s="129"/>
      <c r="BN1118" s="129"/>
      <c r="BO1118" s="129"/>
      <c r="BP1118" s="129"/>
      <c r="BQ1118" s="129"/>
      <c r="BR1118" s="129"/>
      <c r="BS1118" s="129"/>
      <c r="BT1118" s="129"/>
      <c r="BU1118" s="129"/>
      <c r="BV1118" s="129"/>
      <c r="BW1118" s="129"/>
      <c r="BX1118" s="129"/>
      <c r="BY1118" s="129"/>
      <c r="BZ1118" s="129"/>
      <c r="CA1118" s="129"/>
      <c r="CB1118" s="129"/>
      <c r="CC1118" s="129"/>
      <c r="CD1118" s="129"/>
      <c r="CE1118" s="129"/>
      <c r="CF1118" s="129"/>
      <c r="CG1118" s="129"/>
      <c r="CH1118" s="129"/>
      <c r="CI1118" s="129"/>
      <c r="CJ1118" s="129"/>
      <c r="CK1118" s="129"/>
      <c r="CL1118" s="129"/>
      <c r="CM1118" s="129"/>
      <c r="CN1118" s="129"/>
      <c r="CO1118" s="129"/>
      <c r="CP1118" s="129"/>
      <c r="CQ1118" s="129"/>
      <c r="CR1118" s="129"/>
      <c r="CS1118" s="129"/>
      <c r="CT1118" s="129"/>
      <c r="CU1118" s="129"/>
      <c r="CV1118" s="129"/>
      <c r="CW1118" s="129"/>
      <c r="CX1118" s="129"/>
      <c r="CY1118" s="129"/>
      <c r="CZ1118" s="129"/>
      <c r="DA1118" s="129"/>
      <c r="DB1118" s="129"/>
      <c r="DC1118" s="129"/>
      <c r="DD1118" s="129"/>
      <c r="DE1118" s="129"/>
      <c r="DF1118" s="129"/>
      <c r="DG1118" s="129"/>
      <c r="DH1118" s="129"/>
      <c r="DI1118" s="129"/>
      <c r="DJ1118" s="129"/>
      <c r="DK1118" s="129"/>
      <c r="DL1118" s="129"/>
      <c r="DM1118" s="129"/>
      <c r="DN1118" s="129"/>
      <c r="DO1118" s="129"/>
      <c r="DP1118" s="129"/>
      <c r="DQ1118" s="129"/>
      <c r="DR1118" s="129"/>
      <c r="DS1118" s="129"/>
      <c r="DT1118" s="129"/>
      <c r="DU1118" s="129"/>
      <c r="DV1118" s="129"/>
      <c r="DW1118" s="129"/>
      <c r="DX1118" s="129"/>
      <c r="DY1118" s="129"/>
      <c r="DZ1118" s="129"/>
      <c r="EA1118" s="129"/>
      <c r="EB1118" s="129"/>
      <c r="EC1118" s="129"/>
      <c r="ED1118" s="129"/>
      <c r="EE1118" s="129"/>
      <c r="EF1118" s="129"/>
      <c r="EG1118" s="129"/>
      <c r="EH1118" s="129"/>
      <c r="EI1118" s="129"/>
      <c r="EJ1118" s="129"/>
      <c r="EK1118" s="129"/>
      <c r="EL1118" s="129"/>
      <c r="EM1118" s="129"/>
      <c r="EN1118" s="129"/>
      <c r="EO1118" s="129"/>
      <c r="EP1118" s="129"/>
      <c r="EQ1118" s="129"/>
      <c r="ER1118" s="129"/>
      <c r="ES1118" s="129"/>
      <c r="ET1118" s="129"/>
      <c r="EU1118" s="129"/>
      <c r="EV1118" s="129"/>
      <c r="EW1118" s="129"/>
    </row>
    <row r="1119" spans="1:153" s="14" customFormat="1" ht="12.75" x14ac:dyDescent="0.2">
      <c r="A1119" s="61" t="s">
        <v>1</v>
      </c>
      <c r="B1119" s="17"/>
      <c r="C1119" s="59">
        <v>1098</v>
      </c>
      <c r="D1119" s="62" t="s">
        <v>2078</v>
      </c>
      <c r="E1119" s="85" t="s">
        <v>2580</v>
      </c>
      <c r="F1119" s="62" t="s">
        <v>2581</v>
      </c>
      <c r="G1119" s="63">
        <v>1958</v>
      </c>
      <c r="H1119" s="64">
        <v>20</v>
      </c>
      <c r="I1119" s="57" t="s">
        <v>36</v>
      </c>
      <c r="J1119" s="65">
        <v>39767</v>
      </c>
      <c r="K1119" s="17"/>
    </row>
    <row r="1120" spans="1:153" s="76" customFormat="1" ht="25.5" x14ac:dyDescent="0.2">
      <c r="A1120" s="61"/>
      <c r="B1120" s="17"/>
      <c r="C1120" s="59">
        <v>1099</v>
      </c>
      <c r="D1120" s="84" t="s">
        <v>556</v>
      </c>
      <c r="E1120" s="62" t="s">
        <v>2582</v>
      </c>
      <c r="F1120" s="62" t="s">
        <v>2583</v>
      </c>
      <c r="G1120" s="63" t="s">
        <v>2584</v>
      </c>
      <c r="H1120" s="63">
        <v>25</v>
      </c>
      <c r="I1120" s="57" t="s">
        <v>232</v>
      </c>
      <c r="J1120" s="65">
        <v>43152</v>
      </c>
      <c r="K1120" s="17"/>
      <c r="L1120" s="14"/>
      <c r="M1120" s="14"/>
      <c r="N1120" s="14"/>
      <c r="O1120" s="14"/>
      <c r="P1120" s="14"/>
      <c r="Q1120" s="14"/>
      <c r="R1120" s="14"/>
      <c r="S1120" s="14"/>
      <c r="T1120" s="14"/>
      <c r="U1120" s="14"/>
      <c r="V1120" s="14"/>
      <c r="W1120" s="14"/>
      <c r="X1120" s="14"/>
      <c r="Y1120" s="14"/>
      <c r="Z1120" s="14"/>
      <c r="AA1120" s="14"/>
      <c r="AB1120" s="14"/>
      <c r="AC1120" s="14"/>
      <c r="AD1120" s="14"/>
      <c r="AE1120" s="14"/>
      <c r="AF1120" s="14"/>
      <c r="AG1120" s="14"/>
      <c r="AH1120" s="14"/>
      <c r="AI1120" s="14"/>
      <c r="AJ1120" s="14"/>
      <c r="AK1120" s="14"/>
      <c r="AL1120" s="14"/>
      <c r="AM1120" s="14"/>
      <c r="AN1120" s="14"/>
      <c r="AO1120" s="14"/>
      <c r="AP1120" s="14"/>
      <c r="AQ1120" s="14"/>
      <c r="AR1120" s="14"/>
      <c r="AS1120" s="14"/>
      <c r="AT1120" s="14"/>
      <c r="AU1120" s="14"/>
      <c r="AV1120" s="14"/>
      <c r="AW1120" s="14"/>
      <c r="AX1120" s="14"/>
      <c r="AY1120" s="14"/>
      <c r="AZ1120" s="14"/>
      <c r="BA1120" s="14"/>
      <c r="BB1120" s="14"/>
      <c r="BC1120" s="14"/>
      <c r="BD1120" s="14"/>
      <c r="BE1120" s="14"/>
      <c r="BF1120" s="14"/>
      <c r="BG1120" s="14"/>
      <c r="BH1120" s="14"/>
      <c r="BI1120" s="14"/>
      <c r="BJ1120" s="14"/>
      <c r="BK1120" s="14"/>
      <c r="BL1120" s="14"/>
      <c r="BM1120" s="14"/>
      <c r="BN1120" s="14"/>
      <c r="BO1120" s="14"/>
      <c r="BP1120" s="14"/>
      <c r="BQ1120" s="14"/>
      <c r="BR1120" s="14"/>
      <c r="BS1120" s="14"/>
      <c r="BT1120" s="14"/>
      <c r="BU1120" s="14"/>
      <c r="BV1120" s="14"/>
      <c r="BW1120" s="14"/>
      <c r="BX1120" s="14"/>
      <c r="BY1120" s="14"/>
      <c r="BZ1120" s="14"/>
      <c r="CA1120" s="14"/>
      <c r="CB1120" s="14"/>
      <c r="CC1120" s="14"/>
      <c r="CD1120" s="14"/>
      <c r="CE1120" s="14"/>
      <c r="CF1120" s="14"/>
      <c r="CG1120" s="14"/>
      <c r="CH1120" s="14"/>
      <c r="CI1120" s="14"/>
      <c r="CJ1120" s="14"/>
      <c r="CK1120" s="14"/>
      <c r="CL1120" s="14"/>
      <c r="CM1120" s="14"/>
      <c r="CN1120" s="14"/>
      <c r="CO1120" s="14"/>
      <c r="CP1120" s="14"/>
      <c r="CQ1120" s="14"/>
      <c r="CR1120" s="14"/>
      <c r="CS1120" s="14"/>
      <c r="CT1120" s="14"/>
      <c r="CU1120" s="14"/>
      <c r="CV1120" s="14"/>
      <c r="CW1120" s="14"/>
      <c r="CX1120" s="14"/>
      <c r="CY1120" s="14"/>
      <c r="CZ1120" s="14"/>
      <c r="DA1120" s="14"/>
      <c r="DB1120" s="14"/>
      <c r="DC1120" s="14"/>
      <c r="DD1120" s="14"/>
      <c r="DE1120" s="14"/>
      <c r="DF1120" s="14"/>
      <c r="DG1120" s="14"/>
      <c r="DH1120" s="14"/>
      <c r="DI1120" s="14"/>
      <c r="DJ1120" s="14"/>
      <c r="DK1120" s="14"/>
      <c r="DL1120" s="14"/>
      <c r="DM1120" s="14"/>
      <c r="DN1120" s="14"/>
      <c r="DO1120" s="14"/>
      <c r="DP1120" s="14"/>
      <c r="DQ1120" s="14"/>
      <c r="DR1120" s="14"/>
      <c r="DS1120" s="14"/>
      <c r="DT1120" s="14"/>
      <c r="DU1120" s="14"/>
      <c r="DV1120" s="14"/>
      <c r="DW1120" s="14"/>
      <c r="DX1120" s="14"/>
      <c r="DY1120" s="14"/>
      <c r="DZ1120" s="14"/>
      <c r="EA1120" s="14"/>
      <c r="EB1120" s="14"/>
      <c r="EC1120" s="14"/>
      <c r="ED1120" s="14"/>
      <c r="EE1120" s="14"/>
      <c r="EF1120" s="14"/>
      <c r="EG1120" s="14"/>
      <c r="EH1120" s="14"/>
      <c r="EI1120" s="14"/>
      <c r="EJ1120" s="14"/>
      <c r="EK1120" s="14"/>
      <c r="EL1120" s="14"/>
      <c r="EM1120" s="14"/>
      <c r="EN1120" s="14"/>
      <c r="EO1120" s="14"/>
      <c r="EP1120" s="14"/>
      <c r="EQ1120" s="14"/>
      <c r="ER1120" s="14"/>
      <c r="ES1120" s="14"/>
      <c r="ET1120" s="14"/>
      <c r="EU1120" s="14"/>
      <c r="EV1120" s="14"/>
      <c r="EW1120" s="14"/>
    </row>
    <row r="1121" spans="1:153" s="76" customFormat="1" ht="25.5" x14ac:dyDescent="0.2">
      <c r="A1121" s="61" t="s">
        <v>1</v>
      </c>
      <c r="B1121" s="17"/>
      <c r="C1121" s="59">
        <v>1100</v>
      </c>
      <c r="D1121" s="62" t="s">
        <v>85</v>
      </c>
      <c r="E1121" s="62" t="s">
        <v>2585</v>
      </c>
      <c r="F1121" s="85" t="s">
        <v>2586</v>
      </c>
      <c r="G1121" s="63">
        <v>1943</v>
      </c>
      <c r="H1121" s="91" t="s">
        <v>2587</v>
      </c>
      <c r="I1121" s="57" t="s">
        <v>2588</v>
      </c>
      <c r="J1121" s="65" t="s">
        <v>2589</v>
      </c>
      <c r="K1121" s="17"/>
      <c r="L1121" s="14"/>
      <c r="M1121" s="14"/>
      <c r="N1121" s="14"/>
      <c r="O1121" s="14"/>
      <c r="P1121" s="14"/>
      <c r="Q1121" s="14"/>
      <c r="R1121" s="14"/>
      <c r="S1121" s="14"/>
      <c r="T1121" s="14"/>
      <c r="U1121" s="14"/>
      <c r="V1121" s="14"/>
      <c r="W1121" s="14"/>
      <c r="X1121" s="14"/>
      <c r="Y1121" s="14"/>
      <c r="Z1121" s="14"/>
      <c r="AA1121" s="14"/>
      <c r="AB1121" s="14"/>
      <c r="AC1121" s="14"/>
      <c r="AD1121" s="14"/>
      <c r="AE1121" s="14"/>
      <c r="AF1121" s="14"/>
      <c r="AG1121" s="14"/>
      <c r="AH1121" s="14"/>
      <c r="AI1121" s="14"/>
      <c r="AJ1121" s="14"/>
      <c r="AK1121" s="14"/>
      <c r="AL1121" s="14"/>
      <c r="AM1121" s="14"/>
      <c r="AN1121" s="14"/>
      <c r="AO1121" s="14"/>
      <c r="AP1121" s="14"/>
      <c r="AQ1121" s="14"/>
      <c r="AR1121" s="14"/>
      <c r="AS1121" s="14"/>
      <c r="AT1121" s="14"/>
      <c r="AU1121" s="14"/>
      <c r="AV1121" s="14"/>
      <c r="AW1121" s="14"/>
      <c r="AX1121" s="14"/>
      <c r="AY1121" s="14"/>
      <c r="AZ1121" s="14"/>
      <c r="BA1121" s="14"/>
      <c r="BB1121" s="14"/>
      <c r="BC1121" s="14"/>
      <c r="BD1121" s="14"/>
      <c r="BE1121" s="14"/>
      <c r="BF1121" s="14"/>
      <c r="BG1121" s="14"/>
      <c r="BH1121" s="14"/>
      <c r="BI1121" s="14"/>
      <c r="BJ1121" s="14"/>
      <c r="BK1121" s="14"/>
      <c r="BL1121" s="14"/>
      <c r="BM1121" s="14"/>
      <c r="BN1121" s="14"/>
      <c r="BO1121" s="14"/>
      <c r="BP1121" s="14"/>
      <c r="BQ1121" s="14"/>
      <c r="BR1121" s="14"/>
      <c r="BS1121" s="14"/>
      <c r="BT1121" s="14"/>
      <c r="BU1121" s="14"/>
      <c r="BV1121" s="14"/>
      <c r="BW1121" s="14"/>
      <c r="BX1121" s="14"/>
      <c r="BY1121" s="14"/>
      <c r="BZ1121" s="14"/>
      <c r="CA1121" s="14"/>
      <c r="CB1121" s="14"/>
      <c r="CC1121" s="14"/>
      <c r="CD1121" s="14"/>
      <c r="CE1121" s="14"/>
      <c r="CF1121" s="14"/>
      <c r="CG1121" s="14"/>
      <c r="CH1121" s="14"/>
      <c r="CI1121" s="14"/>
      <c r="CJ1121" s="14"/>
      <c r="CK1121" s="14"/>
      <c r="CL1121" s="14"/>
      <c r="CM1121" s="14"/>
      <c r="CN1121" s="14"/>
      <c r="CO1121" s="14"/>
      <c r="CP1121" s="14"/>
      <c r="CQ1121" s="14"/>
      <c r="CR1121" s="14"/>
      <c r="CS1121" s="14"/>
      <c r="CT1121" s="14"/>
      <c r="CU1121" s="14"/>
      <c r="CV1121" s="14"/>
      <c r="CW1121" s="14"/>
      <c r="CX1121" s="14"/>
      <c r="CY1121" s="14"/>
      <c r="CZ1121" s="14"/>
      <c r="DA1121" s="14"/>
      <c r="DB1121" s="14"/>
      <c r="DC1121" s="14"/>
      <c r="DD1121" s="14"/>
      <c r="DE1121" s="14"/>
      <c r="DF1121" s="14"/>
      <c r="DG1121" s="14"/>
      <c r="DH1121" s="14"/>
      <c r="DI1121" s="14"/>
      <c r="DJ1121" s="14"/>
      <c r="DK1121" s="14"/>
      <c r="DL1121" s="14"/>
      <c r="DM1121" s="14"/>
      <c r="DN1121" s="14"/>
      <c r="DO1121" s="14"/>
      <c r="DP1121" s="14"/>
      <c r="DQ1121" s="14"/>
      <c r="DR1121" s="14"/>
      <c r="DS1121" s="14"/>
      <c r="DT1121" s="14"/>
      <c r="DU1121" s="14"/>
      <c r="DV1121" s="14"/>
      <c r="DW1121" s="14"/>
      <c r="DX1121" s="14"/>
      <c r="DY1121" s="14"/>
      <c r="DZ1121" s="14"/>
      <c r="EA1121" s="14"/>
      <c r="EB1121" s="14"/>
      <c r="EC1121" s="14"/>
      <c r="ED1121" s="14"/>
      <c r="EE1121" s="14"/>
      <c r="EF1121" s="14"/>
      <c r="EG1121" s="14"/>
      <c r="EH1121" s="14"/>
      <c r="EI1121" s="14"/>
      <c r="EJ1121" s="14"/>
      <c r="EK1121" s="14"/>
      <c r="EL1121" s="14"/>
      <c r="EM1121" s="14"/>
      <c r="EN1121" s="14"/>
      <c r="EO1121" s="14"/>
      <c r="EP1121" s="14"/>
      <c r="EQ1121" s="14"/>
      <c r="ER1121" s="14"/>
      <c r="ES1121" s="14"/>
      <c r="ET1121" s="14"/>
      <c r="EU1121" s="14"/>
      <c r="EV1121" s="14"/>
      <c r="EW1121" s="14"/>
    </row>
    <row r="1122" spans="1:153" s="14" customFormat="1" ht="153" x14ac:dyDescent="0.2">
      <c r="A1122" s="61" t="s">
        <v>2590</v>
      </c>
      <c r="B1122" s="177"/>
      <c r="C1122" s="59">
        <v>1101</v>
      </c>
      <c r="D1122" s="84" t="s">
        <v>0</v>
      </c>
      <c r="E1122" s="62" t="s">
        <v>2591</v>
      </c>
      <c r="F1122" s="62" t="s">
        <v>2592</v>
      </c>
      <c r="G1122" s="57">
        <v>1848</v>
      </c>
      <c r="H1122" s="63">
        <v>300</v>
      </c>
      <c r="I1122" s="57" t="s">
        <v>137</v>
      </c>
      <c r="J1122" s="65">
        <v>43137</v>
      </c>
      <c r="K1122" s="17"/>
    </row>
    <row r="1123" spans="1:153" s="178" customFormat="1" ht="25.5" x14ac:dyDescent="0.2">
      <c r="A1123" s="109"/>
      <c r="B1123" s="126"/>
      <c r="C1123" s="59">
        <v>1102</v>
      </c>
      <c r="D1123" s="132" t="s">
        <v>2078</v>
      </c>
      <c r="E1123" s="111"/>
      <c r="F1123" s="110" t="s">
        <v>2593</v>
      </c>
      <c r="G1123" s="112">
        <v>1841</v>
      </c>
      <c r="H1123" s="113">
        <v>235</v>
      </c>
      <c r="I1123" s="60" t="s">
        <v>2594</v>
      </c>
      <c r="J1123" s="114" t="s">
        <v>2595</v>
      </c>
      <c r="K1123" s="126"/>
      <c r="L1123" s="76"/>
      <c r="M1123" s="76"/>
      <c r="N1123" s="76"/>
      <c r="O1123" s="76"/>
      <c r="P1123" s="76"/>
      <c r="Q1123" s="76"/>
      <c r="R1123" s="76"/>
      <c r="S1123" s="76"/>
      <c r="T1123" s="76"/>
      <c r="U1123" s="76"/>
      <c r="V1123" s="76"/>
      <c r="W1123" s="76"/>
      <c r="X1123" s="76"/>
      <c r="Y1123" s="76"/>
      <c r="Z1123" s="76"/>
      <c r="AA1123" s="76"/>
      <c r="AB1123" s="76"/>
      <c r="AC1123" s="76"/>
      <c r="AD1123" s="76"/>
      <c r="AE1123" s="76"/>
      <c r="AF1123" s="76"/>
      <c r="AG1123" s="76"/>
      <c r="AH1123" s="76"/>
      <c r="AI1123" s="76"/>
      <c r="AJ1123" s="76"/>
      <c r="AK1123" s="76"/>
      <c r="AL1123" s="76"/>
      <c r="AM1123" s="76"/>
      <c r="AN1123" s="76"/>
      <c r="AO1123" s="76"/>
      <c r="AP1123" s="76"/>
      <c r="AQ1123" s="76"/>
      <c r="AR1123" s="76"/>
      <c r="AS1123" s="76"/>
      <c r="AT1123" s="76"/>
      <c r="AU1123" s="76"/>
      <c r="AV1123" s="76"/>
      <c r="AW1123" s="76"/>
      <c r="AX1123" s="76"/>
      <c r="AY1123" s="76"/>
      <c r="AZ1123" s="76"/>
      <c r="BA1123" s="76"/>
      <c r="BB1123" s="76"/>
      <c r="BC1123" s="76"/>
      <c r="BD1123" s="76"/>
      <c r="BE1123" s="76"/>
      <c r="BF1123" s="76"/>
      <c r="BG1123" s="76"/>
      <c r="BH1123" s="76"/>
      <c r="BI1123" s="76"/>
      <c r="BJ1123" s="76"/>
      <c r="BK1123" s="76"/>
      <c r="BL1123" s="76"/>
      <c r="BM1123" s="76"/>
      <c r="BN1123" s="76"/>
      <c r="BO1123" s="76"/>
      <c r="BP1123" s="76"/>
      <c r="BQ1123" s="76"/>
      <c r="BR1123" s="76"/>
      <c r="BS1123" s="76"/>
      <c r="BT1123" s="76"/>
      <c r="BU1123" s="76"/>
      <c r="BV1123" s="76"/>
      <c r="BW1123" s="76"/>
      <c r="BX1123" s="76"/>
      <c r="BY1123" s="76"/>
      <c r="BZ1123" s="76"/>
      <c r="CA1123" s="76"/>
      <c r="CB1123" s="76"/>
      <c r="CC1123" s="76"/>
      <c r="CD1123" s="76"/>
      <c r="CE1123" s="76"/>
      <c r="CF1123" s="76"/>
      <c r="CG1123" s="76"/>
      <c r="CH1123" s="76"/>
      <c r="CI1123" s="76"/>
      <c r="CJ1123" s="76"/>
      <c r="CK1123" s="76"/>
      <c r="CL1123" s="76"/>
      <c r="CM1123" s="76"/>
      <c r="CN1123" s="76"/>
      <c r="CO1123" s="76"/>
      <c r="CP1123" s="76"/>
      <c r="CQ1123" s="76"/>
      <c r="CR1123" s="76"/>
      <c r="CS1123" s="76"/>
      <c r="CT1123" s="76"/>
      <c r="CU1123" s="76"/>
      <c r="CV1123" s="76"/>
      <c r="CW1123" s="76"/>
      <c r="CX1123" s="76"/>
      <c r="CY1123" s="76"/>
      <c r="CZ1123" s="76"/>
      <c r="DA1123" s="76"/>
      <c r="DB1123" s="76"/>
      <c r="DC1123" s="76"/>
      <c r="DD1123" s="76"/>
      <c r="DE1123" s="76"/>
      <c r="DF1123" s="76"/>
      <c r="DG1123" s="76"/>
      <c r="DH1123" s="76"/>
      <c r="DI1123" s="76"/>
      <c r="DJ1123" s="76"/>
      <c r="DK1123" s="76"/>
      <c r="DL1123" s="76"/>
      <c r="DM1123" s="76"/>
      <c r="DN1123" s="76"/>
      <c r="DO1123" s="76"/>
      <c r="DP1123" s="76"/>
      <c r="DQ1123" s="76"/>
      <c r="DR1123" s="76"/>
      <c r="DS1123" s="76"/>
      <c r="DT1123" s="76"/>
      <c r="DU1123" s="76"/>
      <c r="DV1123" s="76"/>
      <c r="DW1123" s="76"/>
      <c r="DX1123" s="76"/>
      <c r="DY1123" s="76"/>
      <c r="DZ1123" s="76"/>
      <c r="EA1123" s="76"/>
      <c r="EB1123" s="76"/>
      <c r="EC1123" s="76"/>
      <c r="ED1123" s="76"/>
      <c r="EE1123" s="76"/>
      <c r="EF1123" s="76"/>
      <c r="EG1123" s="76"/>
      <c r="EH1123" s="76"/>
      <c r="EI1123" s="76"/>
      <c r="EJ1123" s="76"/>
      <c r="EK1123" s="76"/>
      <c r="EL1123" s="76"/>
      <c r="EM1123" s="76"/>
      <c r="EN1123" s="76"/>
      <c r="EO1123" s="76"/>
      <c r="EP1123" s="76"/>
      <c r="EQ1123" s="76"/>
      <c r="ER1123" s="76"/>
      <c r="ES1123" s="76"/>
      <c r="ET1123" s="76"/>
      <c r="EU1123" s="76"/>
      <c r="EV1123" s="76"/>
      <c r="EW1123" s="76"/>
    </row>
    <row r="1124" spans="1:153" s="178" customFormat="1" ht="25.5" x14ac:dyDescent="0.2">
      <c r="A1124" s="109"/>
      <c r="B1124" s="126"/>
      <c r="C1124" s="59">
        <v>1103</v>
      </c>
      <c r="D1124" s="132" t="s">
        <v>2078</v>
      </c>
      <c r="E1124" s="111"/>
      <c r="F1124" s="110" t="s">
        <v>2596</v>
      </c>
      <c r="G1124" s="112">
        <v>1834</v>
      </c>
      <c r="H1124" s="113">
        <v>545</v>
      </c>
      <c r="I1124" s="60" t="s">
        <v>2594</v>
      </c>
      <c r="J1124" s="114">
        <v>43102</v>
      </c>
      <c r="K1124" s="126"/>
      <c r="L1124" s="76"/>
      <c r="M1124" s="76"/>
      <c r="N1124" s="76"/>
      <c r="O1124" s="76"/>
      <c r="P1124" s="76"/>
      <c r="Q1124" s="76"/>
      <c r="R1124" s="76"/>
      <c r="S1124" s="76"/>
      <c r="T1124" s="76"/>
      <c r="U1124" s="76"/>
      <c r="V1124" s="76"/>
      <c r="W1124" s="76"/>
      <c r="X1124" s="76"/>
      <c r="Y1124" s="76"/>
      <c r="Z1124" s="76"/>
      <c r="AA1124" s="76"/>
      <c r="AB1124" s="76"/>
      <c r="AC1124" s="76"/>
      <c r="AD1124" s="76"/>
      <c r="AE1124" s="76"/>
      <c r="AF1124" s="76"/>
      <c r="AG1124" s="76"/>
      <c r="AH1124" s="76"/>
      <c r="AI1124" s="76"/>
      <c r="AJ1124" s="76"/>
      <c r="AK1124" s="76"/>
      <c r="AL1124" s="76"/>
      <c r="AM1124" s="76"/>
      <c r="AN1124" s="76"/>
      <c r="AO1124" s="76"/>
      <c r="AP1124" s="76"/>
      <c r="AQ1124" s="76"/>
      <c r="AR1124" s="76"/>
      <c r="AS1124" s="76"/>
      <c r="AT1124" s="76"/>
      <c r="AU1124" s="76"/>
      <c r="AV1124" s="76"/>
      <c r="AW1124" s="76"/>
      <c r="AX1124" s="76"/>
      <c r="AY1124" s="76"/>
      <c r="AZ1124" s="76"/>
      <c r="BA1124" s="76"/>
      <c r="BB1124" s="76"/>
      <c r="BC1124" s="76"/>
      <c r="BD1124" s="76"/>
      <c r="BE1124" s="76"/>
      <c r="BF1124" s="76"/>
      <c r="BG1124" s="76"/>
      <c r="BH1124" s="76"/>
      <c r="BI1124" s="76"/>
      <c r="BJ1124" s="76"/>
      <c r="BK1124" s="76"/>
      <c r="BL1124" s="76"/>
      <c r="BM1124" s="76"/>
      <c r="BN1124" s="76"/>
      <c r="BO1124" s="76"/>
      <c r="BP1124" s="76"/>
      <c r="BQ1124" s="76"/>
      <c r="BR1124" s="76"/>
      <c r="BS1124" s="76"/>
      <c r="BT1124" s="76"/>
      <c r="BU1124" s="76"/>
      <c r="BV1124" s="76"/>
      <c r="BW1124" s="76"/>
      <c r="BX1124" s="76"/>
      <c r="BY1124" s="76"/>
      <c r="BZ1124" s="76"/>
      <c r="CA1124" s="76"/>
      <c r="CB1124" s="76"/>
      <c r="CC1124" s="76"/>
      <c r="CD1124" s="76"/>
      <c r="CE1124" s="76"/>
      <c r="CF1124" s="76"/>
      <c r="CG1124" s="76"/>
      <c r="CH1124" s="76"/>
      <c r="CI1124" s="76"/>
      <c r="CJ1124" s="76"/>
      <c r="CK1124" s="76"/>
      <c r="CL1124" s="76"/>
      <c r="CM1124" s="76"/>
      <c r="CN1124" s="76"/>
      <c r="CO1124" s="76"/>
      <c r="CP1124" s="76"/>
      <c r="CQ1124" s="76"/>
      <c r="CR1124" s="76"/>
      <c r="CS1124" s="76"/>
      <c r="CT1124" s="76"/>
      <c r="CU1124" s="76"/>
      <c r="CV1124" s="76"/>
      <c r="CW1124" s="76"/>
      <c r="CX1124" s="76"/>
      <c r="CY1124" s="76"/>
      <c r="CZ1124" s="76"/>
      <c r="DA1124" s="76"/>
      <c r="DB1124" s="76"/>
      <c r="DC1124" s="76"/>
      <c r="DD1124" s="76"/>
      <c r="DE1124" s="76"/>
      <c r="DF1124" s="76"/>
      <c r="DG1124" s="76"/>
      <c r="DH1124" s="76"/>
      <c r="DI1124" s="76"/>
      <c r="DJ1124" s="76"/>
      <c r="DK1124" s="76"/>
      <c r="DL1124" s="76"/>
      <c r="DM1124" s="76"/>
      <c r="DN1124" s="76"/>
      <c r="DO1124" s="76"/>
      <c r="DP1124" s="76"/>
      <c r="DQ1124" s="76"/>
      <c r="DR1124" s="76"/>
      <c r="DS1124" s="76"/>
      <c r="DT1124" s="76"/>
      <c r="DU1124" s="76"/>
      <c r="DV1124" s="76"/>
      <c r="DW1124" s="76"/>
      <c r="DX1124" s="76"/>
      <c r="DY1124" s="76"/>
      <c r="DZ1124" s="76"/>
      <c r="EA1124" s="76"/>
      <c r="EB1124" s="76"/>
      <c r="EC1124" s="76"/>
      <c r="ED1124" s="76"/>
      <c r="EE1124" s="76"/>
      <c r="EF1124" s="76"/>
      <c r="EG1124" s="76"/>
      <c r="EH1124" s="76"/>
      <c r="EI1124" s="76"/>
      <c r="EJ1124" s="76"/>
      <c r="EK1124" s="76"/>
      <c r="EL1124" s="76"/>
      <c r="EM1124" s="76"/>
      <c r="EN1124" s="76"/>
      <c r="EO1124" s="76"/>
      <c r="EP1124" s="76"/>
      <c r="EQ1124" s="76"/>
      <c r="ER1124" s="76"/>
      <c r="ES1124" s="76"/>
      <c r="ET1124" s="76"/>
      <c r="EU1124" s="76"/>
      <c r="EV1124" s="76"/>
      <c r="EW1124" s="76"/>
    </row>
    <row r="1125" spans="1:153" s="14" customFormat="1" ht="25.5" x14ac:dyDescent="0.2">
      <c r="A1125" s="109" t="s">
        <v>1</v>
      </c>
      <c r="B1125" s="126"/>
      <c r="C1125" s="59">
        <v>1104</v>
      </c>
      <c r="D1125" s="110" t="s">
        <v>85</v>
      </c>
      <c r="E1125" s="111" t="s">
        <v>2597</v>
      </c>
      <c r="F1125" s="110" t="s">
        <v>2598</v>
      </c>
      <c r="G1125" s="112">
        <v>1862</v>
      </c>
      <c r="H1125" s="113" t="s">
        <v>284</v>
      </c>
      <c r="I1125" s="60" t="s">
        <v>1689</v>
      </c>
      <c r="J1125" s="114">
        <v>41578</v>
      </c>
      <c r="K1125" s="126"/>
      <c r="L1125" s="76"/>
      <c r="M1125" s="76"/>
      <c r="N1125" s="76"/>
      <c r="O1125" s="76"/>
      <c r="P1125" s="76"/>
      <c r="Q1125" s="76"/>
      <c r="R1125" s="76"/>
      <c r="S1125" s="76"/>
      <c r="T1125" s="76"/>
      <c r="U1125" s="76"/>
      <c r="V1125" s="76"/>
      <c r="W1125" s="76"/>
      <c r="X1125" s="76"/>
      <c r="Y1125" s="76"/>
      <c r="Z1125" s="76"/>
      <c r="AA1125" s="76"/>
      <c r="AB1125" s="76"/>
      <c r="AC1125" s="76"/>
      <c r="AD1125" s="76"/>
      <c r="AE1125" s="76"/>
      <c r="AF1125" s="76"/>
      <c r="AG1125" s="76"/>
      <c r="AH1125" s="76"/>
      <c r="AI1125" s="76"/>
      <c r="AJ1125" s="76"/>
      <c r="AK1125" s="76"/>
      <c r="AL1125" s="76"/>
      <c r="AM1125" s="76"/>
      <c r="AN1125" s="76"/>
      <c r="AO1125" s="76"/>
      <c r="AP1125" s="76"/>
      <c r="AQ1125" s="76"/>
      <c r="AR1125" s="76"/>
      <c r="AS1125" s="76"/>
      <c r="AT1125" s="76"/>
      <c r="AU1125" s="76"/>
      <c r="AV1125" s="76"/>
      <c r="AW1125" s="76"/>
      <c r="AX1125" s="76"/>
      <c r="AY1125" s="76"/>
      <c r="AZ1125" s="76"/>
      <c r="BA1125" s="76"/>
      <c r="BB1125" s="76"/>
      <c r="BC1125" s="76"/>
      <c r="BD1125" s="76"/>
      <c r="BE1125" s="76"/>
      <c r="BF1125" s="76"/>
      <c r="BG1125" s="76"/>
      <c r="BH1125" s="76"/>
      <c r="BI1125" s="76"/>
      <c r="BJ1125" s="76"/>
      <c r="BK1125" s="76"/>
      <c r="BL1125" s="76"/>
      <c r="BM1125" s="76"/>
      <c r="BN1125" s="76"/>
      <c r="BO1125" s="76"/>
      <c r="BP1125" s="76"/>
      <c r="BQ1125" s="76"/>
      <c r="BR1125" s="76"/>
      <c r="BS1125" s="76"/>
      <c r="BT1125" s="76"/>
      <c r="BU1125" s="76"/>
      <c r="BV1125" s="76"/>
      <c r="BW1125" s="76"/>
      <c r="BX1125" s="76"/>
      <c r="BY1125" s="76"/>
      <c r="BZ1125" s="76"/>
      <c r="CA1125" s="76"/>
      <c r="CB1125" s="76"/>
      <c r="CC1125" s="76"/>
      <c r="CD1125" s="76"/>
      <c r="CE1125" s="76"/>
      <c r="CF1125" s="76"/>
      <c r="CG1125" s="76"/>
      <c r="CH1125" s="76"/>
      <c r="CI1125" s="76"/>
      <c r="CJ1125" s="76"/>
      <c r="CK1125" s="76"/>
      <c r="CL1125" s="76"/>
      <c r="CM1125" s="76"/>
      <c r="CN1125" s="76"/>
      <c r="CO1125" s="76"/>
      <c r="CP1125" s="76"/>
      <c r="CQ1125" s="76"/>
      <c r="CR1125" s="76"/>
      <c r="CS1125" s="76"/>
      <c r="CT1125" s="76"/>
      <c r="CU1125" s="76"/>
      <c r="CV1125" s="76"/>
      <c r="CW1125" s="76"/>
      <c r="CX1125" s="76"/>
      <c r="CY1125" s="76"/>
      <c r="CZ1125" s="76"/>
      <c r="DA1125" s="76"/>
      <c r="DB1125" s="76"/>
      <c r="DC1125" s="76"/>
      <c r="DD1125" s="76"/>
      <c r="DE1125" s="76"/>
      <c r="DF1125" s="76"/>
      <c r="DG1125" s="76"/>
      <c r="DH1125" s="76"/>
      <c r="DI1125" s="76"/>
      <c r="DJ1125" s="76"/>
      <c r="DK1125" s="76"/>
      <c r="DL1125" s="76"/>
      <c r="DM1125" s="76"/>
      <c r="DN1125" s="76"/>
      <c r="DO1125" s="76"/>
      <c r="DP1125" s="76"/>
      <c r="DQ1125" s="76"/>
      <c r="DR1125" s="76"/>
      <c r="DS1125" s="76"/>
      <c r="DT1125" s="76"/>
      <c r="DU1125" s="76"/>
      <c r="DV1125" s="76"/>
      <c r="DW1125" s="76"/>
      <c r="DX1125" s="76"/>
      <c r="DY1125" s="76"/>
      <c r="DZ1125" s="76"/>
      <c r="EA1125" s="76"/>
      <c r="EB1125" s="76"/>
      <c r="EC1125" s="76"/>
      <c r="ED1125" s="76"/>
      <c r="EE1125" s="76"/>
      <c r="EF1125" s="76"/>
      <c r="EG1125" s="76"/>
      <c r="EH1125" s="76"/>
      <c r="EI1125" s="76"/>
      <c r="EJ1125" s="76"/>
      <c r="EK1125" s="76"/>
      <c r="EL1125" s="76"/>
      <c r="EM1125" s="76"/>
      <c r="EN1125" s="76"/>
      <c r="EO1125" s="76"/>
      <c r="EP1125" s="76"/>
      <c r="EQ1125" s="76"/>
      <c r="ER1125" s="76"/>
      <c r="ES1125" s="76"/>
      <c r="ET1125" s="76"/>
      <c r="EU1125" s="76"/>
      <c r="EV1125" s="76"/>
      <c r="EW1125" s="76"/>
    </row>
    <row r="1126" spans="1:153" s="14" customFormat="1" ht="38.25" x14ac:dyDescent="0.2">
      <c r="A1126" s="61"/>
      <c r="B1126" s="17"/>
      <c r="C1126" s="59">
        <v>1105</v>
      </c>
      <c r="D1126" s="62" t="s">
        <v>85</v>
      </c>
      <c r="E1126" s="62" t="s">
        <v>1923</v>
      </c>
      <c r="F1126" s="62" t="s">
        <v>2599</v>
      </c>
      <c r="G1126" s="57">
        <v>1906</v>
      </c>
      <c r="H1126" s="63">
        <v>0</v>
      </c>
      <c r="I1126" s="57" t="s">
        <v>141</v>
      </c>
      <c r="J1126" s="65">
        <v>41121</v>
      </c>
      <c r="K1126" s="17"/>
    </row>
    <row r="1127" spans="1:153" s="76" customFormat="1" ht="38.25" x14ac:dyDescent="0.2">
      <c r="A1127" s="61" t="s">
        <v>1</v>
      </c>
      <c r="B1127" s="17"/>
      <c r="C1127" s="59">
        <v>1106</v>
      </c>
      <c r="D1127" s="84" t="s">
        <v>116</v>
      </c>
      <c r="E1127" s="62" t="s">
        <v>2600</v>
      </c>
      <c r="F1127" s="62" t="s">
        <v>2601</v>
      </c>
      <c r="G1127" s="63">
        <v>1919</v>
      </c>
      <c r="H1127" s="64">
        <v>115</v>
      </c>
      <c r="I1127" s="57" t="s">
        <v>40</v>
      </c>
      <c r="J1127" s="87">
        <v>42544</v>
      </c>
      <c r="K1127" s="17"/>
      <c r="L1127" s="14"/>
      <c r="M1127" s="14"/>
      <c r="N1127" s="14"/>
      <c r="O1127" s="14"/>
      <c r="P1127" s="14"/>
      <c r="Q1127" s="14"/>
      <c r="R1127" s="14"/>
      <c r="S1127" s="14"/>
      <c r="T1127" s="14"/>
      <c r="U1127" s="14"/>
      <c r="V1127" s="14"/>
      <c r="W1127" s="14"/>
      <c r="X1127" s="14"/>
      <c r="Y1127" s="14"/>
      <c r="Z1127" s="14"/>
      <c r="AA1127" s="14"/>
      <c r="AB1127" s="14"/>
      <c r="AC1127" s="14"/>
      <c r="AD1127" s="14"/>
      <c r="AE1127" s="14"/>
      <c r="AF1127" s="14"/>
      <c r="AG1127" s="14"/>
      <c r="AH1127" s="14"/>
      <c r="AI1127" s="14"/>
      <c r="AJ1127" s="14"/>
      <c r="AK1127" s="14"/>
      <c r="AL1127" s="14"/>
      <c r="AM1127" s="14"/>
      <c r="AN1127" s="14"/>
      <c r="AO1127" s="14"/>
      <c r="AP1127" s="14"/>
      <c r="AQ1127" s="14"/>
      <c r="AR1127" s="14"/>
      <c r="AS1127" s="14"/>
      <c r="AT1127" s="14"/>
      <c r="AU1127" s="14"/>
      <c r="AV1127" s="14"/>
      <c r="AW1127" s="14"/>
      <c r="AX1127" s="14"/>
      <c r="AY1127" s="14"/>
      <c r="AZ1127" s="14"/>
      <c r="BA1127" s="14"/>
      <c r="BB1127" s="14"/>
      <c r="BC1127" s="14"/>
      <c r="BD1127" s="14"/>
      <c r="BE1127" s="14"/>
      <c r="BF1127" s="14"/>
      <c r="BG1127" s="14"/>
      <c r="BH1127" s="14"/>
      <c r="BI1127" s="14"/>
      <c r="BJ1127" s="14"/>
      <c r="BK1127" s="14"/>
      <c r="BL1127" s="14"/>
      <c r="BM1127" s="14"/>
      <c r="BN1127" s="14"/>
      <c r="BO1127" s="14"/>
      <c r="BP1127" s="14"/>
      <c r="BQ1127" s="14"/>
      <c r="BR1127" s="14"/>
      <c r="BS1127" s="14"/>
      <c r="BT1127" s="14"/>
      <c r="BU1127" s="14"/>
      <c r="BV1127" s="14"/>
      <c r="BW1127" s="14"/>
      <c r="BX1127" s="14"/>
      <c r="BY1127" s="14"/>
      <c r="BZ1127" s="14"/>
      <c r="CA1127" s="14"/>
      <c r="CB1127" s="14"/>
      <c r="CC1127" s="14"/>
      <c r="CD1127" s="14"/>
      <c r="CE1127" s="14"/>
      <c r="CF1127" s="14"/>
      <c r="CG1127" s="14"/>
      <c r="CH1127" s="14"/>
      <c r="CI1127" s="14"/>
      <c r="CJ1127" s="14"/>
      <c r="CK1127" s="14"/>
      <c r="CL1127" s="14"/>
      <c r="CM1127" s="14"/>
      <c r="CN1127" s="14"/>
      <c r="CO1127" s="14"/>
      <c r="CP1127" s="14"/>
      <c r="CQ1127" s="14"/>
      <c r="CR1127" s="14"/>
      <c r="CS1127" s="14"/>
      <c r="CT1127" s="14"/>
      <c r="CU1127" s="14"/>
      <c r="CV1127" s="14"/>
      <c r="CW1127" s="14"/>
      <c r="CX1127" s="14"/>
      <c r="CY1127" s="14"/>
      <c r="CZ1127" s="14"/>
      <c r="DA1127" s="14"/>
      <c r="DB1127" s="14"/>
      <c r="DC1127" s="14"/>
      <c r="DD1127" s="14"/>
      <c r="DE1127" s="14"/>
      <c r="DF1127" s="14"/>
      <c r="DG1127" s="14"/>
      <c r="DH1127" s="14"/>
      <c r="DI1127" s="14"/>
      <c r="DJ1127" s="14"/>
      <c r="DK1127" s="14"/>
      <c r="DL1127" s="14"/>
      <c r="DM1127" s="14"/>
      <c r="DN1127" s="14"/>
      <c r="DO1127" s="14"/>
      <c r="DP1127" s="14"/>
      <c r="DQ1127" s="14"/>
      <c r="DR1127" s="14"/>
      <c r="DS1127" s="14"/>
      <c r="DT1127" s="14"/>
      <c r="DU1127" s="14"/>
      <c r="DV1127" s="14"/>
      <c r="DW1127" s="14"/>
      <c r="DX1127" s="14"/>
      <c r="DY1127" s="14"/>
      <c r="DZ1127" s="14"/>
      <c r="EA1127" s="14"/>
      <c r="EB1127" s="14"/>
      <c r="EC1127" s="14"/>
      <c r="ED1127" s="14"/>
      <c r="EE1127" s="14"/>
      <c r="EF1127" s="14"/>
      <c r="EG1127" s="14"/>
      <c r="EH1127" s="14"/>
      <c r="EI1127" s="14"/>
      <c r="EJ1127" s="14"/>
      <c r="EK1127" s="14"/>
      <c r="EL1127" s="14"/>
      <c r="EM1127" s="14"/>
      <c r="EN1127" s="14"/>
      <c r="EO1127" s="14"/>
      <c r="EP1127" s="14"/>
      <c r="EQ1127" s="14"/>
      <c r="ER1127" s="14"/>
      <c r="ES1127" s="14"/>
      <c r="ET1127" s="14"/>
      <c r="EU1127" s="14"/>
      <c r="EV1127" s="14"/>
      <c r="EW1127" s="14"/>
    </row>
    <row r="1128" spans="1:153" s="14" customFormat="1" ht="38.25" x14ac:dyDescent="0.2">
      <c r="A1128" s="61" t="s">
        <v>1</v>
      </c>
      <c r="B1128" s="17"/>
      <c r="C1128" s="59">
        <v>1107</v>
      </c>
      <c r="D1128" s="62" t="s">
        <v>116</v>
      </c>
      <c r="E1128" s="62" t="s">
        <v>2602</v>
      </c>
      <c r="F1128" s="62" t="s">
        <v>2603</v>
      </c>
      <c r="G1128" s="63">
        <v>1932</v>
      </c>
      <c r="H1128" s="64">
        <v>115</v>
      </c>
      <c r="I1128" s="57" t="s">
        <v>40</v>
      </c>
      <c r="J1128" s="65">
        <v>41826</v>
      </c>
      <c r="K1128" s="17"/>
    </row>
    <row r="1129" spans="1:153" s="14" customFormat="1" ht="38.25" x14ac:dyDescent="0.2">
      <c r="A1129" s="61"/>
      <c r="B1129" s="17"/>
      <c r="C1129" s="59">
        <v>1108</v>
      </c>
      <c r="D1129" s="84" t="s">
        <v>2604</v>
      </c>
      <c r="E1129" s="62" t="s">
        <v>2605</v>
      </c>
      <c r="F1129" s="62" t="s">
        <v>2606</v>
      </c>
      <c r="G1129" s="115">
        <v>1931</v>
      </c>
      <c r="H1129" s="64">
        <v>75</v>
      </c>
      <c r="I1129" s="102" t="s">
        <v>40</v>
      </c>
      <c r="J1129" s="103">
        <v>42544</v>
      </c>
      <c r="K1129" s="17"/>
      <c r="L1129" s="76"/>
      <c r="M1129" s="76"/>
      <c r="N1129" s="76"/>
      <c r="O1129" s="76"/>
      <c r="P1129" s="76"/>
      <c r="Q1129" s="76"/>
      <c r="R1129" s="76"/>
      <c r="S1129" s="76"/>
      <c r="T1129" s="76"/>
      <c r="U1129" s="76"/>
      <c r="V1129" s="76"/>
      <c r="W1129" s="76"/>
      <c r="X1129" s="76"/>
      <c r="Y1129" s="76"/>
      <c r="Z1129" s="76"/>
      <c r="AA1129" s="76"/>
      <c r="AB1129" s="76"/>
      <c r="AC1129" s="76"/>
      <c r="AD1129" s="76"/>
      <c r="AE1129" s="76"/>
      <c r="AF1129" s="76"/>
      <c r="AG1129" s="76"/>
      <c r="AH1129" s="76"/>
      <c r="AI1129" s="76"/>
      <c r="AJ1129" s="76"/>
      <c r="AK1129" s="76"/>
      <c r="AL1129" s="76"/>
      <c r="AM1129" s="76"/>
      <c r="AN1129" s="76"/>
      <c r="AO1129" s="76"/>
      <c r="AP1129" s="76"/>
      <c r="AQ1129" s="76"/>
      <c r="AR1129" s="76"/>
      <c r="AS1129" s="76"/>
      <c r="AT1129" s="76"/>
      <c r="AU1129" s="76"/>
      <c r="AV1129" s="76"/>
      <c r="AW1129" s="76"/>
      <c r="AX1129" s="76"/>
      <c r="AY1129" s="76"/>
      <c r="AZ1129" s="76"/>
      <c r="BA1129" s="76"/>
      <c r="BB1129" s="76"/>
      <c r="BC1129" s="76"/>
      <c r="BD1129" s="76"/>
      <c r="BE1129" s="76"/>
      <c r="BF1129" s="76"/>
      <c r="BG1129" s="76"/>
      <c r="BH1129" s="76"/>
      <c r="BI1129" s="76"/>
      <c r="BJ1129" s="76"/>
      <c r="BK1129" s="76"/>
      <c r="BL1129" s="76"/>
      <c r="BM1129" s="76"/>
      <c r="BN1129" s="76"/>
      <c r="BO1129" s="76"/>
      <c r="BP1129" s="76"/>
      <c r="BQ1129" s="76"/>
      <c r="BR1129" s="76"/>
      <c r="BS1129" s="76"/>
      <c r="BT1129" s="76"/>
      <c r="BU1129" s="76"/>
      <c r="BV1129" s="76"/>
      <c r="BW1129" s="76"/>
      <c r="BX1129" s="76"/>
      <c r="BY1129" s="76"/>
      <c r="BZ1129" s="76"/>
      <c r="CA1129" s="76"/>
      <c r="CB1129" s="76"/>
      <c r="CC1129" s="76"/>
      <c r="CD1129" s="76"/>
      <c r="CE1129" s="76"/>
      <c r="CF1129" s="76"/>
      <c r="CG1129" s="76"/>
      <c r="CH1129" s="76"/>
      <c r="CI1129" s="76"/>
      <c r="CJ1129" s="76"/>
      <c r="CK1129" s="76"/>
      <c r="CL1129" s="76"/>
      <c r="CM1129" s="76"/>
      <c r="CN1129" s="76"/>
      <c r="CO1129" s="76"/>
      <c r="CP1129" s="76"/>
      <c r="CQ1129" s="76"/>
      <c r="CR1129" s="76"/>
      <c r="CS1129" s="76"/>
      <c r="CT1129" s="76"/>
      <c r="CU1129" s="76"/>
      <c r="CV1129" s="76"/>
      <c r="CW1129" s="76"/>
      <c r="CX1129" s="76"/>
      <c r="CY1129" s="76"/>
      <c r="CZ1129" s="76"/>
      <c r="DA1129" s="76"/>
      <c r="DB1129" s="76"/>
      <c r="DC1129" s="76"/>
      <c r="DD1129" s="76"/>
      <c r="DE1129" s="76"/>
      <c r="DF1129" s="76"/>
      <c r="DG1129" s="76"/>
      <c r="DH1129" s="76"/>
      <c r="DI1129" s="76"/>
      <c r="DJ1129" s="76"/>
      <c r="DK1129" s="76"/>
      <c r="DL1129" s="76"/>
      <c r="DM1129" s="76"/>
      <c r="DN1129" s="76"/>
      <c r="DO1129" s="76"/>
      <c r="DP1129" s="76"/>
      <c r="DQ1129" s="76"/>
      <c r="DR1129" s="76"/>
      <c r="DS1129" s="76"/>
      <c r="DT1129" s="76"/>
      <c r="DU1129" s="76"/>
      <c r="DV1129" s="76"/>
      <c r="DW1129" s="76"/>
      <c r="DX1129" s="76"/>
      <c r="DY1129" s="76"/>
      <c r="DZ1129" s="76"/>
      <c r="EA1129" s="76"/>
      <c r="EB1129" s="76"/>
      <c r="EC1129" s="76"/>
      <c r="ED1129" s="76"/>
      <c r="EE1129" s="76"/>
      <c r="EF1129" s="76"/>
      <c r="EG1129" s="76"/>
      <c r="EH1129" s="76"/>
      <c r="EI1129" s="76"/>
      <c r="EJ1129" s="76"/>
      <c r="EK1129" s="76"/>
      <c r="EL1129" s="76"/>
      <c r="EM1129" s="76"/>
      <c r="EN1129" s="76"/>
      <c r="EO1129" s="76"/>
      <c r="EP1129" s="76"/>
      <c r="EQ1129" s="76"/>
      <c r="ER1129" s="76"/>
      <c r="ES1129" s="76"/>
      <c r="ET1129" s="76"/>
      <c r="EU1129" s="76"/>
      <c r="EV1129" s="76"/>
      <c r="EW1129" s="76"/>
    </row>
    <row r="1130" spans="1:153" s="14" customFormat="1" ht="25.5" x14ac:dyDescent="0.2">
      <c r="A1130" s="61"/>
      <c r="B1130" s="17"/>
      <c r="C1130" s="59">
        <v>1109</v>
      </c>
      <c r="D1130" s="84" t="s">
        <v>48</v>
      </c>
      <c r="E1130" s="62" t="s">
        <v>2607</v>
      </c>
      <c r="F1130" s="62" t="s">
        <v>2608</v>
      </c>
      <c r="G1130" s="115">
        <v>2017</v>
      </c>
      <c r="H1130" s="64">
        <v>0</v>
      </c>
      <c r="I1130" s="102" t="s">
        <v>2609</v>
      </c>
      <c r="J1130" s="103">
        <v>42524</v>
      </c>
      <c r="K1130" s="17"/>
      <c r="L1130" s="76"/>
      <c r="M1130" s="76"/>
      <c r="N1130" s="76"/>
      <c r="O1130" s="76"/>
      <c r="P1130" s="76"/>
      <c r="Q1130" s="76"/>
      <c r="R1130" s="76"/>
      <c r="S1130" s="76"/>
      <c r="T1130" s="76"/>
      <c r="U1130" s="76"/>
      <c r="V1130" s="76"/>
      <c r="W1130" s="76"/>
      <c r="X1130" s="76"/>
      <c r="Y1130" s="76"/>
      <c r="Z1130" s="76"/>
      <c r="AA1130" s="76"/>
      <c r="AB1130" s="76"/>
      <c r="AC1130" s="76"/>
      <c r="AD1130" s="76"/>
      <c r="AE1130" s="76"/>
      <c r="AF1130" s="76"/>
      <c r="AG1130" s="76"/>
      <c r="AH1130" s="76"/>
      <c r="AI1130" s="76"/>
      <c r="AJ1130" s="76"/>
      <c r="AK1130" s="76"/>
      <c r="AL1130" s="76"/>
      <c r="AM1130" s="76"/>
      <c r="AN1130" s="76"/>
      <c r="AO1130" s="76"/>
      <c r="AP1130" s="76"/>
      <c r="AQ1130" s="76"/>
      <c r="AR1130" s="76"/>
      <c r="AS1130" s="76"/>
      <c r="AT1130" s="76"/>
      <c r="AU1130" s="76"/>
      <c r="AV1130" s="76"/>
      <c r="AW1130" s="76"/>
      <c r="AX1130" s="76"/>
      <c r="AY1130" s="76"/>
      <c r="AZ1130" s="76"/>
      <c r="BA1130" s="76"/>
      <c r="BB1130" s="76"/>
      <c r="BC1130" s="76"/>
      <c r="BD1130" s="76"/>
      <c r="BE1130" s="76"/>
      <c r="BF1130" s="76"/>
      <c r="BG1130" s="76"/>
      <c r="BH1130" s="76"/>
      <c r="BI1130" s="76"/>
      <c r="BJ1130" s="76"/>
      <c r="BK1130" s="76"/>
      <c r="BL1130" s="76"/>
      <c r="BM1130" s="76"/>
      <c r="BN1130" s="76"/>
      <c r="BO1130" s="76"/>
      <c r="BP1130" s="76"/>
      <c r="BQ1130" s="76"/>
      <c r="BR1130" s="76"/>
      <c r="BS1130" s="76"/>
      <c r="BT1130" s="76"/>
      <c r="BU1130" s="76"/>
      <c r="BV1130" s="76"/>
      <c r="BW1130" s="76"/>
      <c r="BX1130" s="76"/>
      <c r="BY1130" s="76"/>
      <c r="BZ1130" s="76"/>
      <c r="CA1130" s="76"/>
      <c r="CB1130" s="76"/>
      <c r="CC1130" s="76"/>
      <c r="CD1130" s="76"/>
      <c r="CE1130" s="76"/>
      <c r="CF1130" s="76"/>
      <c r="CG1130" s="76"/>
      <c r="CH1130" s="76"/>
      <c r="CI1130" s="76"/>
      <c r="CJ1130" s="76"/>
      <c r="CK1130" s="76"/>
      <c r="CL1130" s="76"/>
      <c r="CM1130" s="76"/>
      <c r="CN1130" s="76"/>
      <c r="CO1130" s="76"/>
      <c r="CP1130" s="76"/>
      <c r="CQ1130" s="76"/>
      <c r="CR1130" s="76"/>
      <c r="CS1130" s="76"/>
      <c r="CT1130" s="76"/>
      <c r="CU1130" s="76"/>
      <c r="CV1130" s="76"/>
      <c r="CW1130" s="76"/>
      <c r="CX1130" s="76"/>
      <c r="CY1130" s="76"/>
      <c r="CZ1130" s="76"/>
      <c r="DA1130" s="76"/>
      <c r="DB1130" s="76"/>
      <c r="DC1130" s="76"/>
      <c r="DD1130" s="76"/>
      <c r="DE1130" s="76"/>
      <c r="DF1130" s="76"/>
      <c r="DG1130" s="76"/>
      <c r="DH1130" s="76"/>
      <c r="DI1130" s="76"/>
      <c r="DJ1130" s="76"/>
      <c r="DK1130" s="76"/>
      <c r="DL1130" s="76"/>
      <c r="DM1130" s="76"/>
      <c r="DN1130" s="76"/>
      <c r="DO1130" s="76"/>
      <c r="DP1130" s="76"/>
      <c r="DQ1130" s="76"/>
      <c r="DR1130" s="76"/>
      <c r="DS1130" s="76"/>
      <c r="DT1130" s="76"/>
      <c r="DU1130" s="76"/>
      <c r="DV1130" s="76"/>
      <c r="DW1130" s="76"/>
      <c r="DX1130" s="76"/>
      <c r="DY1130" s="76"/>
      <c r="DZ1130" s="76"/>
      <c r="EA1130" s="76"/>
      <c r="EB1130" s="76"/>
      <c r="EC1130" s="76"/>
      <c r="ED1130" s="76"/>
      <c r="EE1130" s="76"/>
      <c r="EF1130" s="76"/>
      <c r="EG1130" s="76"/>
      <c r="EH1130" s="76"/>
      <c r="EI1130" s="76"/>
      <c r="EJ1130" s="76"/>
      <c r="EK1130" s="76"/>
      <c r="EL1130" s="76"/>
      <c r="EM1130" s="76"/>
      <c r="EN1130" s="76"/>
      <c r="EO1130" s="76"/>
      <c r="EP1130" s="76"/>
      <c r="EQ1130" s="76"/>
      <c r="ER1130" s="76"/>
      <c r="ES1130" s="76"/>
      <c r="ET1130" s="76"/>
      <c r="EU1130" s="76"/>
      <c r="EV1130" s="76"/>
      <c r="EW1130" s="76"/>
    </row>
    <row r="1131" spans="1:153" s="14" customFormat="1" ht="38.25" x14ac:dyDescent="0.2">
      <c r="A1131" s="61"/>
      <c r="B1131" s="17"/>
      <c r="C1131" s="59"/>
      <c r="D1131" s="62" t="s">
        <v>2610</v>
      </c>
      <c r="E1131" s="62" t="s">
        <v>2611</v>
      </c>
      <c r="F1131" s="62" t="s">
        <v>2612</v>
      </c>
      <c r="G1131" s="63">
        <v>1976</v>
      </c>
      <c r="H1131" s="64">
        <v>0</v>
      </c>
      <c r="I1131" s="57" t="s">
        <v>2613</v>
      </c>
      <c r="J1131" s="65">
        <v>41747</v>
      </c>
      <c r="K1131" s="17"/>
    </row>
    <row r="1132" spans="1:153" s="14" customFormat="1" ht="25.5" x14ac:dyDescent="0.2">
      <c r="A1132" s="61"/>
      <c r="B1132" s="17"/>
      <c r="C1132" s="59"/>
      <c r="D1132" s="62" t="s">
        <v>2610</v>
      </c>
      <c r="E1132" s="62" t="s">
        <v>2614</v>
      </c>
      <c r="F1132" s="62" t="s">
        <v>311</v>
      </c>
      <c r="G1132" s="63">
        <v>1999</v>
      </c>
      <c r="H1132" s="64">
        <v>20</v>
      </c>
      <c r="I1132" s="64" t="s">
        <v>679</v>
      </c>
      <c r="J1132" s="65">
        <v>42196</v>
      </c>
      <c r="K1132" s="17"/>
    </row>
    <row r="1133" spans="1:153" s="14" customFormat="1" ht="25.5" x14ac:dyDescent="0.2">
      <c r="A1133" s="61"/>
      <c r="B1133" s="17"/>
      <c r="C1133" s="59"/>
      <c r="D1133" s="84" t="s">
        <v>2610</v>
      </c>
      <c r="E1133" s="62" t="s">
        <v>2615</v>
      </c>
      <c r="F1133" s="62" t="s">
        <v>2616</v>
      </c>
      <c r="G1133" s="63">
        <v>1911</v>
      </c>
      <c r="H1133" s="64">
        <v>100</v>
      </c>
      <c r="I1133" s="64" t="s">
        <v>647</v>
      </c>
      <c r="J1133" s="65">
        <v>42629</v>
      </c>
      <c r="K1133" s="17"/>
    </row>
    <row r="1134" spans="1:153" s="14" customFormat="1" ht="25.5" x14ac:dyDescent="0.2">
      <c r="A1134" s="61"/>
      <c r="B1134" s="17"/>
      <c r="C1134" s="59"/>
      <c r="D1134" s="84" t="s">
        <v>2610</v>
      </c>
      <c r="E1134" s="62" t="s">
        <v>2617</v>
      </c>
      <c r="F1134" s="62" t="s">
        <v>2618</v>
      </c>
      <c r="G1134" s="63">
        <v>1960</v>
      </c>
      <c r="H1134" s="106">
        <f>150/21+0.01</f>
        <v>7.152857142857143</v>
      </c>
      <c r="I1134" s="64" t="s">
        <v>1368</v>
      </c>
      <c r="J1134" s="65">
        <v>40397</v>
      </c>
      <c r="K1134" s="17"/>
    </row>
    <row r="1135" spans="1:153" s="14" customFormat="1" ht="25.5" x14ac:dyDescent="0.2">
      <c r="A1135" s="61"/>
      <c r="B1135" s="13"/>
      <c r="C1135" s="59"/>
      <c r="D1135" s="62" t="s">
        <v>2610</v>
      </c>
      <c r="E1135" s="62" t="s">
        <v>2619</v>
      </c>
      <c r="F1135" s="62" t="s">
        <v>2620</v>
      </c>
      <c r="G1135" s="115">
        <v>1811</v>
      </c>
      <c r="H1135" s="64">
        <v>0</v>
      </c>
      <c r="I1135" s="57" t="s">
        <v>2621</v>
      </c>
      <c r="J1135" s="87">
        <v>41227</v>
      </c>
      <c r="K1135" s="13"/>
    </row>
    <row r="1136" spans="1:153" s="76" customFormat="1" ht="38.25" x14ac:dyDescent="0.2">
      <c r="A1136" s="109"/>
      <c r="B1136" s="108"/>
      <c r="C1136" s="179"/>
      <c r="D1136" s="132" t="s">
        <v>2610</v>
      </c>
      <c r="E1136" s="110" t="s">
        <v>2622</v>
      </c>
      <c r="F1136" s="110" t="s">
        <v>2623</v>
      </c>
      <c r="G1136" s="169">
        <v>1926</v>
      </c>
      <c r="H1136" s="113"/>
      <c r="I1136" s="60" t="s">
        <v>2081</v>
      </c>
      <c r="J1136" s="140">
        <v>42574</v>
      </c>
      <c r="K1136" s="108"/>
    </row>
    <row r="1137" spans="1:153" s="76" customFormat="1" ht="51" x14ac:dyDescent="0.2">
      <c r="A1137" s="61"/>
      <c r="B1137" s="13"/>
      <c r="C1137" s="59"/>
      <c r="D1137" s="62" t="s">
        <v>2610</v>
      </c>
      <c r="E1137" s="62" t="s">
        <v>2624</v>
      </c>
      <c r="F1137" s="62" t="s">
        <v>2625</v>
      </c>
      <c r="G1137" s="115">
        <v>1851</v>
      </c>
      <c r="H1137" s="64">
        <v>0</v>
      </c>
      <c r="I1137" s="57" t="s">
        <v>2240</v>
      </c>
      <c r="J1137" s="87">
        <v>40932</v>
      </c>
      <c r="K1137" s="13"/>
      <c r="L1137" s="14"/>
      <c r="M1137" s="14"/>
      <c r="N1137" s="14"/>
      <c r="O1137" s="14"/>
      <c r="P1137" s="14"/>
      <c r="Q1137" s="14"/>
      <c r="R1137" s="14"/>
      <c r="S1137" s="14"/>
      <c r="T1137" s="14"/>
      <c r="U1137" s="14"/>
      <c r="V1137" s="14"/>
      <c r="W1137" s="14"/>
      <c r="X1137" s="14"/>
      <c r="Y1137" s="14"/>
      <c r="Z1137" s="14"/>
      <c r="AA1137" s="14"/>
      <c r="AB1137" s="14"/>
      <c r="AC1137" s="14"/>
      <c r="AD1137" s="14"/>
      <c r="AE1137" s="14"/>
      <c r="AF1137" s="14"/>
      <c r="AG1137" s="14"/>
      <c r="AH1137" s="14"/>
      <c r="AI1137" s="14"/>
      <c r="AJ1137" s="14"/>
      <c r="AK1137" s="14"/>
      <c r="AL1137" s="14"/>
      <c r="AM1137" s="14"/>
      <c r="AN1137" s="14"/>
      <c r="AO1137" s="14"/>
      <c r="AP1137" s="14"/>
      <c r="AQ1137" s="14"/>
      <c r="AR1137" s="14"/>
      <c r="AS1137" s="14"/>
      <c r="AT1137" s="14"/>
      <c r="AU1137" s="14"/>
      <c r="AV1137" s="14"/>
      <c r="AW1137" s="14"/>
      <c r="AX1137" s="14"/>
      <c r="AY1137" s="14"/>
      <c r="AZ1137" s="14"/>
      <c r="BA1137" s="14"/>
      <c r="BB1137" s="14"/>
      <c r="BC1137" s="14"/>
      <c r="BD1137" s="14"/>
      <c r="BE1137" s="14"/>
      <c r="BF1137" s="14"/>
      <c r="BG1137" s="14"/>
      <c r="BH1137" s="14"/>
      <c r="BI1137" s="14"/>
      <c r="BJ1137" s="14"/>
      <c r="BK1137" s="14"/>
      <c r="BL1137" s="14"/>
      <c r="BM1137" s="14"/>
      <c r="BN1137" s="14"/>
      <c r="BO1137" s="14"/>
      <c r="BP1137" s="14"/>
      <c r="BQ1137" s="14"/>
      <c r="BR1137" s="14"/>
      <c r="BS1137" s="14"/>
      <c r="BT1137" s="14"/>
      <c r="BU1137" s="14"/>
      <c r="BV1137" s="14"/>
      <c r="BW1137" s="14"/>
      <c r="BX1137" s="14"/>
      <c r="BY1137" s="14"/>
      <c r="BZ1137" s="14"/>
      <c r="CA1137" s="14"/>
      <c r="CB1137" s="14"/>
      <c r="CC1137" s="14"/>
      <c r="CD1137" s="14"/>
      <c r="CE1137" s="14"/>
      <c r="CF1137" s="14"/>
      <c r="CG1137" s="14"/>
      <c r="CH1137" s="14"/>
      <c r="CI1137" s="14"/>
      <c r="CJ1137" s="14"/>
      <c r="CK1137" s="14"/>
      <c r="CL1137" s="14"/>
      <c r="CM1137" s="14"/>
      <c r="CN1137" s="14"/>
      <c r="CO1137" s="14"/>
      <c r="CP1137" s="14"/>
      <c r="CQ1137" s="14"/>
      <c r="CR1137" s="14"/>
      <c r="CS1137" s="14"/>
      <c r="CT1137" s="14"/>
      <c r="CU1137" s="14"/>
      <c r="CV1137" s="14"/>
      <c r="CW1137" s="14"/>
      <c r="CX1137" s="14"/>
      <c r="CY1137" s="14"/>
      <c r="CZ1137" s="14"/>
      <c r="DA1137" s="14"/>
      <c r="DB1137" s="14"/>
      <c r="DC1137" s="14"/>
      <c r="DD1137" s="14"/>
      <c r="DE1137" s="14"/>
      <c r="DF1137" s="14"/>
      <c r="DG1137" s="14"/>
      <c r="DH1137" s="14"/>
      <c r="DI1137" s="14"/>
      <c r="DJ1137" s="14"/>
      <c r="DK1137" s="14"/>
      <c r="DL1137" s="14"/>
      <c r="DM1137" s="14"/>
      <c r="DN1137" s="14"/>
      <c r="DO1137" s="14"/>
      <c r="DP1137" s="14"/>
      <c r="DQ1137" s="14"/>
      <c r="DR1137" s="14"/>
      <c r="DS1137" s="14"/>
      <c r="DT1137" s="14"/>
      <c r="DU1137" s="14"/>
      <c r="DV1137" s="14"/>
      <c r="DW1137" s="14"/>
      <c r="DX1137" s="14"/>
      <c r="DY1137" s="14"/>
      <c r="DZ1137" s="14"/>
      <c r="EA1137" s="14"/>
      <c r="EB1137" s="14"/>
      <c r="EC1137" s="14"/>
      <c r="ED1137" s="14"/>
      <c r="EE1137" s="14"/>
      <c r="EF1137" s="14"/>
      <c r="EG1137" s="14"/>
      <c r="EH1137" s="14"/>
      <c r="EI1137" s="14"/>
      <c r="EJ1137" s="14"/>
      <c r="EK1137" s="14"/>
      <c r="EL1137" s="14"/>
      <c r="EM1137" s="14"/>
      <c r="EN1137" s="14"/>
      <c r="EO1137" s="14"/>
      <c r="EP1137" s="14"/>
      <c r="EQ1137" s="14"/>
      <c r="ER1137" s="14"/>
      <c r="ES1137" s="14"/>
      <c r="ET1137" s="14"/>
      <c r="EU1137" s="14"/>
      <c r="EV1137" s="14"/>
      <c r="EW1137" s="14"/>
    </row>
    <row r="1138" spans="1:153" s="14" customFormat="1" ht="51" x14ac:dyDescent="0.2">
      <c r="A1138" s="61"/>
      <c r="B1138" s="13"/>
      <c r="C1138" s="59"/>
      <c r="D1138" s="62" t="s">
        <v>2610</v>
      </c>
      <c r="E1138" s="62" t="s">
        <v>2624</v>
      </c>
      <c r="F1138" s="62" t="s">
        <v>2626</v>
      </c>
      <c r="G1138" s="115">
        <v>1876</v>
      </c>
      <c r="H1138" s="64">
        <v>0</v>
      </c>
      <c r="I1138" s="57" t="s">
        <v>2240</v>
      </c>
      <c r="J1138" s="87">
        <v>40932</v>
      </c>
      <c r="K1138" s="13"/>
    </row>
    <row r="1139" spans="1:153" s="14" customFormat="1" ht="38.25" x14ac:dyDescent="0.2">
      <c r="A1139" s="61" t="s">
        <v>1</v>
      </c>
      <c r="B1139" s="17"/>
      <c r="C1139" s="59"/>
      <c r="D1139" s="62" t="s">
        <v>2610</v>
      </c>
      <c r="E1139" s="62" t="s">
        <v>2627</v>
      </c>
      <c r="F1139" s="62" t="s">
        <v>2628</v>
      </c>
      <c r="G1139" s="63">
        <v>1918</v>
      </c>
      <c r="H1139" s="64">
        <v>0</v>
      </c>
      <c r="I1139" s="57" t="s">
        <v>2629</v>
      </c>
      <c r="J1139" s="65">
        <v>39924</v>
      </c>
      <c r="K1139" s="17"/>
    </row>
    <row r="1140" spans="1:153" s="14" customFormat="1" ht="25.5" x14ac:dyDescent="0.2">
      <c r="A1140" s="61" t="s">
        <v>1</v>
      </c>
      <c r="B1140" s="17"/>
      <c r="C1140" s="59"/>
      <c r="D1140" s="62" t="s">
        <v>2610</v>
      </c>
      <c r="E1140" s="62" t="s">
        <v>2617</v>
      </c>
      <c r="F1140" s="62" t="s">
        <v>2628</v>
      </c>
      <c r="G1140" s="63">
        <v>1925</v>
      </c>
      <c r="H1140" s="64">
        <v>0</v>
      </c>
      <c r="I1140" s="57" t="s">
        <v>1083</v>
      </c>
      <c r="J1140" s="65">
        <v>40000</v>
      </c>
      <c r="K1140" s="17"/>
    </row>
    <row r="1141" spans="1:153" s="14" customFormat="1" ht="38.25" x14ac:dyDescent="0.2">
      <c r="A1141" s="61" t="s">
        <v>1</v>
      </c>
      <c r="B1141" s="17"/>
      <c r="C1141" s="59"/>
      <c r="D1141" s="62" t="s">
        <v>2610</v>
      </c>
      <c r="E1141" s="62" t="s">
        <v>2627</v>
      </c>
      <c r="F1141" s="62" t="s">
        <v>2628</v>
      </c>
      <c r="G1141" s="63">
        <v>1933</v>
      </c>
      <c r="H1141" s="64">
        <v>0</v>
      </c>
      <c r="I1141" s="57" t="s">
        <v>2240</v>
      </c>
      <c r="J1141" s="65">
        <v>40932</v>
      </c>
      <c r="K1141" s="17"/>
    </row>
    <row r="1142" spans="1:153" s="14" customFormat="1" ht="13.5" thickBot="1" x14ac:dyDescent="0.25">
      <c r="A1142" s="182"/>
      <c r="B1142" s="17"/>
      <c r="C1142" s="183" t="e">
        <f>C1130-#REF!-1</f>
        <v>#REF!</v>
      </c>
      <c r="D1142" s="184" t="s">
        <v>2630</v>
      </c>
      <c r="E1142" s="185"/>
      <c r="F1142" s="185"/>
      <c r="G1142" s="185"/>
      <c r="H1142" s="186">
        <f>SUM(H61:H1141)</f>
        <v>32549.539285714287</v>
      </c>
      <c r="I1142" s="180"/>
      <c r="J1142" s="187"/>
      <c r="K1142" s="17"/>
    </row>
    <row r="1143" spans="1:153" x14ac:dyDescent="0.15">
      <c r="E1143" s="189"/>
      <c r="F1143" s="189"/>
    </row>
    <row r="1144" spans="1:153" s="2" customFormat="1" ht="19.5" customHeight="1" x14ac:dyDescent="0.2">
      <c r="A1144" s="41"/>
      <c r="B1144" s="42"/>
      <c r="C1144" s="15"/>
      <c r="D1144" s="190" t="s">
        <v>2631</v>
      </c>
      <c r="E1144" s="26"/>
      <c r="F1144" s="26"/>
      <c r="G1144" s="26"/>
      <c r="H1144" s="46"/>
      <c r="I1144" s="15"/>
      <c r="J1144" s="191"/>
      <c r="K1144" s="42"/>
    </row>
    <row r="1145" spans="1:153" s="2" customFormat="1" thickBot="1" x14ac:dyDescent="0.2">
      <c r="A1145" s="41"/>
      <c r="B1145" s="42"/>
      <c r="C1145" s="15"/>
      <c r="D1145" s="43"/>
      <c r="E1145" s="43"/>
      <c r="F1145" s="43"/>
      <c r="G1145" s="188"/>
      <c r="H1145" s="46"/>
      <c r="I1145" s="15"/>
      <c r="J1145" s="191"/>
      <c r="K1145" s="42"/>
    </row>
    <row r="1146" spans="1:153" x14ac:dyDescent="0.15">
      <c r="A1146" s="194"/>
      <c r="B1146" s="195"/>
      <c r="C1146" s="192" t="s">
        <v>2</v>
      </c>
      <c r="D1146" s="196" t="s">
        <v>3</v>
      </c>
      <c r="E1146" s="196" t="s">
        <v>4</v>
      </c>
      <c r="F1146" s="196" t="s">
        <v>5</v>
      </c>
      <c r="G1146" s="197" t="s">
        <v>6</v>
      </c>
      <c r="H1146" s="198" t="s">
        <v>7</v>
      </c>
      <c r="I1146" s="193" t="s">
        <v>8</v>
      </c>
      <c r="J1146" s="199" t="s">
        <v>9</v>
      </c>
      <c r="K1146" s="195"/>
    </row>
    <row r="1147" spans="1:153" s="207" customFormat="1" x14ac:dyDescent="0.15">
      <c r="A1147" s="202"/>
      <c r="B1147" s="36"/>
      <c r="C1147" s="201"/>
      <c r="D1147" s="200" t="s">
        <v>2632</v>
      </c>
      <c r="E1147" s="203" t="s">
        <v>2486</v>
      </c>
      <c r="F1147" s="203" t="s">
        <v>2633</v>
      </c>
      <c r="G1147" s="204">
        <v>1931</v>
      </c>
      <c r="H1147" s="204">
        <v>40</v>
      </c>
      <c r="I1147" s="204" t="s">
        <v>2087</v>
      </c>
      <c r="J1147" s="205">
        <v>38750</v>
      </c>
      <c r="K1147" s="36"/>
      <c r="L1147" s="12"/>
      <c r="M1147" s="12"/>
      <c r="N1147" s="12"/>
      <c r="O1147" s="12"/>
      <c r="P1147" s="12"/>
      <c r="Q1147" s="12"/>
      <c r="R1147" s="12"/>
      <c r="S1147" s="12"/>
      <c r="T1147" s="12"/>
      <c r="U1147" s="12"/>
      <c r="V1147" s="12"/>
      <c r="W1147" s="12"/>
      <c r="X1147" s="12"/>
      <c r="Y1147" s="12"/>
      <c r="Z1147" s="12"/>
      <c r="AA1147" s="12"/>
      <c r="AB1147" s="12"/>
      <c r="AC1147" s="12"/>
      <c r="AD1147" s="12"/>
      <c r="AE1147" s="12"/>
      <c r="AF1147" s="12"/>
      <c r="AG1147" s="12"/>
      <c r="AH1147" s="12"/>
      <c r="AI1147" s="12"/>
      <c r="AJ1147" s="12"/>
      <c r="AK1147" s="12"/>
      <c r="AL1147" s="12"/>
      <c r="AM1147" s="12"/>
      <c r="AN1147" s="12"/>
      <c r="AO1147" s="12"/>
      <c r="AP1147" s="12"/>
      <c r="AQ1147" s="12"/>
      <c r="AR1147" s="12"/>
      <c r="AS1147" s="12"/>
      <c r="AT1147" s="12"/>
      <c r="AU1147" s="12"/>
      <c r="AV1147" s="12"/>
      <c r="AW1147" s="12"/>
      <c r="AX1147" s="12"/>
      <c r="AY1147" s="12"/>
      <c r="AZ1147" s="12"/>
      <c r="BA1147" s="12"/>
      <c r="BB1147" s="12"/>
      <c r="BC1147" s="12"/>
      <c r="BD1147" s="12"/>
      <c r="BE1147" s="12"/>
      <c r="BF1147" s="12"/>
      <c r="BG1147" s="12"/>
      <c r="BH1147" s="12"/>
      <c r="BI1147" s="12"/>
      <c r="BJ1147" s="12"/>
      <c r="BK1147" s="12"/>
      <c r="BL1147" s="12"/>
      <c r="BM1147" s="12"/>
      <c r="BN1147" s="12"/>
      <c r="BO1147" s="12"/>
      <c r="BP1147" s="12"/>
      <c r="BQ1147" s="12"/>
      <c r="BR1147" s="12"/>
      <c r="BS1147" s="12"/>
      <c r="BT1147" s="12"/>
      <c r="BU1147" s="12"/>
      <c r="BV1147" s="12"/>
      <c r="BW1147" s="12"/>
      <c r="BX1147" s="12"/>
      <c r="BY1147" s="12"/>
      <c r="BZ1147" s="12"/>
      <c r="CA1147" s="12"/>
      <c r="CB1147" s="12"/>
      <c r="CC1147" s="12"/>
      <c r="CD1147" s="12"/>
      <c r="CE1147" s="12"/>
      <c r="CF1147" s="12"/>
      <c r="CG1147" s="12"/>
      <c r="CH1147" s="12"/>
      <c r="CI1147" s="12"/>
      <c r="CJ1147" s="12"/>
      <c r="CK1147" s="12"/>
      <c r="CL1147" s="12"/>
      <c r="CM1147" s="12"/>
      <c r="CN1147" s="12"/>
      <c r="CO1147" s="12"/>
      <c r="CP1147" s="12"/>
      <c r="CQ1147" s="12"/>
      <c r="CR1147" s="12"/>
      <c r="CS1147" s="12"/>
      <c r="CT1147" s="12"/>
      <c r="CU1147" s="12"/>
      <c r="CV1147" s="12"/>
      <c r="CW1147" s="12"/>
      <c r="CX1147" s="12"/>
      <c r="CY1147" s="12"/>
      <c r="CZ1147" s="12"/>
      <c r="DA1147" s="12"/>
      <c r="DB1147" s="12"/>
      <c r="DC1147" s="12"/>
      <c r="DD1147" s="12"/>
      <c r="DE1147" s="12"/>
      <c r="DF1147" s="12"/>
      <c r="DG1147" s="12"/>
      <c r="DH1147" s="12"/>
      <c r="DI1147" s="12"/>
      <c r="DJ1147" s="12"/>
      <c r="DK1147" s="12"/>
      <c r="DL1147" s="12"/>
      <c r="DM1147" s="12"/>
      <c r="DN1147" s="12"/>
      <c r="DO1147" s="12"/>
      <c r="DP1147" s="12"/>
      <c r="DQ1147" s="12"/>
      <c r="DR1147" s="12"/>
      <c r="DS1147" s="12"/>
      <c r="DT1147" s="12"/>
      <c r="DU1147" s="12"/>
      <c r="DV1147" s="12"/>
      <c r="DW1147" s="12"/>
      <c r="DX1147" s="12"/>
      <c r="DY1147" s="12"/>
      <c r="DZ1147" s="12"/>
      <c r="EA1147" s="12"/>
      <c r="EB1147" s="12"/>
      <c r="EC1147" s="12"/>
      <c r="ED1147" s="12"/>
      <c r="EE1147" s="12"/>
      <c r="EF1147" s="12"/>
      <c r="EG1147" s="12"/>
      <c r="EH1147" s="12"/>
      <c r="EI1147" s="12"/>
      <c r="EJ1147" s="12"/>
      <c r="EK1147" s="12"/>
      <c r="EL1147" s="12"/>
      <c r="EM1147" s="12"/>
      <c r="EN1147" s="12"/>
      <c r="EO1147" s="12"/>
      <c r="EP1147" s="12"/>
      <c r="EQ1147" s="12"/>
      <c r="ER1147" s="12"/>
      <c r="ES1147" s="12"/>
      <c r="ET1147" s="12"/>
      <c r="EU1147" s="12"/>
      <c r="EV1147" s="12"/>
      <c r="EW1147" s="12"/>
    </row>
    <row r="1148" spans="1:153" x14ac:dyDescent="0.15">
      <c r="A1148" s="202"/>
      <c r="C1148" s="212"/>
      <c r="D1148" s="206" t="s">
        <v>2632</v>
      </c>
      <c r="E1148" s="206"/>
      <c r="F1148" s="206" t="s">
        <v>2634</v>
      </c>
      <c r="G1148" s="213"/>
      <c r="H1148" s="214">
        <v>20</v>
      </c>
      <c r="I1148" s="215" t="s">
        <v>2635</v>
      </c>
      <c r="J1148" s="216">
        <v>39025</v>
      </c>
    </row>
    <row r="1149" spans="1:153" s="207" customFormat="1" x14ac:dyDescent="0.15">
      <c r="A1149" s="202"/>
      <c r="B1149" s="36"/>
      <c r="C1149" s="201"/>
      <c r="D1149" s="200" t="s">
        <v>2632</v>
      </c>
      <c r="E1149" s="203" t="s">
        <v>2636</v>
      </c>
      <c r="F1149" s="203" t="s">
        <v>1569</v>
      </c>
      <c r="G1149" s="204" t="s">
        <v>77</v>
      </c>
      <c r="H1149" s="204">
        <v>20</v>
      </c>
      <c r="I1149" s="204" t="s">
        <v>2637</v>
      </c>
      <c r="J1149" s="205">
        <v>38778</v>
      </c>
      <c r="K1149" s="36"/>
      <c r="L1149" s="12"/>
      <c r="M1149" s="12"/>
      <c r="N1149" s="12"/>
      <c r="O1149" s="12"/>
      <c r="P1149" s="12"/>
      <c r="Q1149" s="12"/>
      <c r="R1149" s="12"/>
      <c r="S1149" s="12"/>
      <c r="T1149" s="12"/>
      <c r="U1149" s="12"/>
      <c r="V1149" s="12"/>
      <c r="W1149" s="12"/>
      <c r="X1149" s="12"/>
      <c r="Y1149" s="12"/>
      <c r="Z1149" s="12"/>
      <c r="AA1149" s="12"/>
      <c r="AB1149" s="12"/>
      <c r="AC1149" s="12"/>
      <c r="AD1149" s="12"/>
      <c r="AE1149" s="12"/>
      <c r="AF1149" s="12"/>
      <c r="AG1149" s="12"/>
      <c r="AH1149" s="12"/>
      <c r="AI1149" s="12"/>
      <c r="AJ1149" s="12"/>
      <c r="AK1149" s="12"/>
      <c r="AL1149" s="12"/>
      <c r="AM1149" s="12"/>
      <c r="AN1149" s="12"/>
      <c r="AO1149" s="12"/>
      <c r="AP1149" s="12"/>
      <c r="AQ1149" s="12"/>
      <c r="AR1149" s="12"/>
      <c r="AS1149" s="12"/>
      <c r="AT1149" s="12"/>
      <c r="AU1149" s="12"/>
      <c r="AV1149" s="12"/>
      <c r="AW1149" s="12"/>
      <c r="AX1149" s="12"/>
      <c r="AY1149" s="12"/>
      <c r="AZ1149" s="12"/>
      <c r="BA1149" s="12"/>
      <c r="BB1149" s="12"/>
      <c r="BC1149" s="12"/>
      <c r="BD1149" s="12"/>
      <c r="BE1149" s="12"/>
      <c r="BF1149" s="12"/>
      <c r="BG1149" s="12"/>
      <c r="BH1149" s="12"/>
      <c r="BI1149" s="12"/>
      <c r="BJ1149" s="12"/>
      <c r="BK1149" s="12"/>
      <c r="BL1149" s="12"/>
      <c r="BM1149" s="12"/>
      <c r="BN1149" s="12"/>
      <c r="BO1149" s="12"/>
      <c r="BP1149" s="12"/>
      <c r="BQ1149" s="12"/>
      <c r="BR1149" s="12"/>
      <c r="BS1149" s="12"/>
      <c r="BT1149" s="12"/>
      <c r="BU1149" s="12"/>
      <c r="BV1149" s="12"/>
      <c r="BW1149" s="12"/>
      <c r="BX1149" s="12"/>
      <c r="BY1149" s="12"/>
      <c r="BZ1149" s="12"/>
      <c r="CA1149" s="12"/>
      <c r="CB1149" s="12"/>
      <c r="CC1149" s="12"/>
      <c r="CD1149" s="12"/>
      <c r="CE1149" s="12"/>
      <c r="CF1149" s="12"/>
      <c r="CG1149" s="12"/>
      <c r="CH1149" s="12"/>
      <c r="CI1149" s="12"/>
      <c r="CJ1149" s="12"/>
      <c r="CK1149" s="12"/>
      <c r="CL1149" s="12"/>
      <c r="CM1149" s="12"/>
      <c r="CN1149" s="12"/>
      <c r="CO1149" s="12"/>
      <c r="CP1149" s="12"/>
      <c r="CQ1149" s="12"/>
      <c r="CR1149" s="12"/>
      <c r="CS1149" s="12"/>
      <c r="CT1149" s="12"/>
      <c r="CU1149" s="12"/>
      <c r="CV1149" s="12"/>
      <c r="CW1149" s="12"/>
      <c r="CX1149" s="12"/>
      <c r="CY1149" s="12"/>
      <c r="CZ1149" s="12"/>
      <c r="DA1149" s="12"/>
      <c r="DB1149" s="12"/>
      <c r="DC1149" s="12"/>
      <c r="DD1149" s="12"/>
      <c r="DE1149" s="12"/>
      <c r="DF1149" s="12"/>
      <c r="DG1149" s="12"/>
      <c r="DH1149" s="12"/>
      <c r="DI1149" s="12"/>
      <c r="DJ1149" s="12"/>
      <c r="DK1149" s="12"/>
      <c r="DL1149" s="12"/>
      <c r="DM1149" s="12"/>
      <c r="DN1149" s="12"/>
      <c r="DO1149" s="12"/>
      <c r="DP1149" s="12"/>
      <c r="DQ1149" s="12"/>
      <c r="DR1149" s="12"/>
      <c r="DS1149" s="12"/>
      <c r="DT1149" s="12"/>
      <c r="DU1149" s="12"/>
      <c r="DV1149" s="12"/>
      <c r="DW1149" s="12"/>
      <c r="DX1149" s="12"/>
      <c r="DY1149" s="12"/>
      <c r="DZ1149" s="12"/>
      <c r="EA1149" s="12"/>
      <c r="EB1149" s="12"/>
      <c r="EC1149" s="12"/>
      <c r="ED1149" s="12"/>
      <c r="EE1149" s="12"/>
      <c r="EF1149" s="12"/>
      <c r="EG1149" s="12"/>
      <c r="EH1149" s="12"/>
      <c r="EI1149" s="12"/>
      <c r="EJ1149" s="12"/>
      <c r="EK1149" s="12"/>
      <c r="EL1149" s="12"/>
      <c r="EM1149" s="12"/>
      <c r="EN1149" s="12"/>
      <c r="EO1149" s="12"/>
      <c r="EP1149" s="12"/>
      <c r="EQ1149" s="12"/>
      <c r="ER1149" s="12"/>
      <c r="ES1149" s="12"/>
      <c r="ET1149" s="12"/>
      <c r="EU1149" s="12"/>
      <c r="EV1149" s="12"/>
      <c r="EW1149" s="12"/>
    </row>
    <row r="1150" spans="1:153" s="207" customFormat="1" x14ac:dyDescent="0.15">
      <c r="A1150" s="202"/>
      <c r="B1150" s="36"/>
      <c r="C1150" s="201"/>
      <c r="D1150" s="200" t="s">
        <v>2632</v>
      </c>
      <c r="E1150" s="203" t="s">
        <v>2638</v>
      </c>
      <c r="F1150" s="203" t="s">
        <v>2639</v>
      </c>
      <c r="G1150" s="204">
        <v>1923</v>
      </c>
      <c r="H1150" s="204">
        <v>60</v>
      </c>
      <c r="I1150" s="204" t="s">
        <v>2637</v>
      </c>
      <c r="J1150" s="205">
        <v>38778</v>
      </c>
      <c r="K1150" s="36"/>
      <c r="L1150" s="12"/>
      <c r="M1150" s="12"/>
      <c r="N1150" s="12"/>
      <c r="O1150" s="12"/>
      <c r="P1150" s="12"/>
      <c r="Q1150" s="12"/>
      <c r="R1150" s="12"/>
      <c r="S1150" s="12"/>
      <c r="T1150" s="12"/>
      <c r="U1150" s="12"/>
      <c r="V1150" s="12"/>
      <c r="W1150" s="12"/>
      <c r="X1150" s="12"/>
      <c r="Y1150" s="12"/>
      <c r="Z1150" s="12"/>
      <c r="AA1150" s="12"/>
      <c r="AB1150" s="12"/>
      <c r="AC1150" s="12"/>
      <c r="AD1150" s="12"/>
      <c r="AE1150" s="12"/>
      <c r="AF1150" s="12"/>
      <c r="AG1150" s="12"/>
      <c r="AH1150" s="12"/>
      <c r="AI1150" s="12"/>
      <c r="AJ1150" s="12"/>
      <c r="AK1150" s="12"/>
      <c r="AL1150" s="12"/>
      <c r="AM1150" s="12"/>
      <c r="AN1150" s="12"/>
      <c r="AO1150" s="12"/>
      <c r="AP1150" s="12"/>
      <c r="AQ1150" s="12"/>
      <c r="AR1150" s="12"/>
      <c r="AS1150" s="12"/>
      <c r="AT1150" s="12"/>
      <c r="AU1150" s="12"/>
      <c r="AV1150" s="12"/>
      <c r="AW1150" s="12"/>
      <c r="AX1150" s="12"/>
      <c r="AY1150" s="12"/>
      <c r="AZ1150" s="12"/>
      <c r="BA1150" s="12"/>
      <c r="BB1150" s="12"/>
      <c r="BC1150" s="12"/>
      <c r="BD1150" s="12"/>
      <c r="BE1150" s="12"/>
      <c r="BF1150" s="12"/>
      <c r="BG1150" s="12"/>
      <c r="BH1150" s="12"/>
      <c r="BI1150" s="12"/>
      <c r="BJ1150" s="12"/>
      <c r="BK1150" s="12"/>
      <c r="BL1150" s="12"/>
      <c r="BM1150" s="12"/>
      <c r="BN1150" s="12"/>
      <c r="BO1150" s="12"/>
      <c r="BP1150" s="12"/>
      <c r="BQ1150" s="12"/>
      <c r="BR1150" s="12"/>
      <c r="BS1150" s="12"/>
      <c r="BT1150" s="12"/>
      <c r="BU1150" s="12"/>
      <c r="BV1150" s="12"/>
      <c r="BW1150" s="12"/>
      <c r="BX1150" s="12"/>
      <c r="BY1150" s="12"/>
      <c r="BZ1150" s="12"/>
      <c r="CA1150" s="12"/>
      <c r="CB1150" s="12"/>
      <c r="CC1150" s="12"/>
      <c r="CD1150" s="12"/>
      <c r="CE1150" s="12"/>
      <c r="CF1150" s="12"/>
      <c r="CG1150" s="12"/>
      <c r="CH1150" s="12"/>
      <c r="CI1150" s="12"/>
      <c r="CJ1150" s="12"/>
      <c r="CK1150" s="12"/>
      <c r="CL1150" s="12"/>
      <c r="CM1150" s="12"/>
      <c r="CN1150" s="12"/>
      <c r="CO1150" s="12"/>
      <c r="CP1150" s="12"/>
      <c r="CQ1150" s="12"/>
      <c r="CR1150" s="12"/>
      <c r="CS1150" s="12"/>
      <c r="CT1150" s="12"/>
      <c r="CU1150" s="12"/>
      <c r="CV1150" s="12"/>
      <c r="CW1150" s="12"/>
      <c r="CX1150" s="12"/>
      <c r="CY1150" s="12"/>
      <c r="CZ1150" s="12"/>
      <c r="DA1150" s="12"/>
      <c r="DB1150" s="12"/>
      <c r="DC1150" s="12"/>
      <c r="DD1150" s="12"/>
      <c r="DE1150" s="12"/>
      <c r="DF1150" s="12"/>
      <c r="DG1150" s="12"/>
      <c r="DH1150" s="12"/>
      <c r="DI1150" s="12"/>
      <c r="DJ1150" s="12"/>
      <c r="DK1150" s="12"/>
      <c r="DL1150" s="12"/>
      <c r="DM1150" s="12"/>
      <c r="DN1150" s="12"/>
      <c r="DO1150" s="12"/>
      <c r="DP1150" s="12"/>
      <c r="DQ1150" s="12"/>
      <c r="DR1150" s="12"/>
      <c r="DS1150" s="12"/>
      <c r="DT1150" s="12"/>
      <c r="DU1150" s="12"/>
      <c r="DV1150" s="12"/>
      <c r="DW1150" s="12"/>
      <c r="DX1150" s="12"/>
      <c r="DY1150" s="12"/>
      <c r="DZ1150" s="12"/>
      <c r="EA1150" s="12"/>
      <c r="EB1150" s="12"/>
      <c r="EC1150" s="12"/>
      <c r="ED1150" s="12"/>
      <c r="EE1150" s="12"/>
      <c r="EF1150" s="12"/>
      <c r="EG1150" s="12"/>
      <c r="EH1150" s="12"/>
      <c r="EI1150" s="12"/>
      <c r="EJ1150" s="12"/>
      <c r="EK1150" s="12"/>
      <c r="EL1150" s="12"/>
      <c r="EM1150" s="12"/>
      <c r="EN1150" s="12"/>
      <c r="EO1150" s="12"/>
      <c r="EP1150" s="12"/>
      <c r="EQ1150" s="12"/>
      <c r="ER1150" s="12"/>
      <c r="ES1150" s="12"/>
      <c r="ET1150" s="12"/>
      <c r="EU1150" s="12"/>
      <c r="EV1150" s="12"/>
      <c r="EW1150" s="12"/>
    </row>
    <row r="1151" spans="1:153" s="207" customFormat="1" x14ac:dyDescent="0.15">
      <c r="A1151" s="202"/>
      <c r="B1151" s="36"/>
      <c r="C1151" s="201"/>
      <c r="D1151" s="200" t="s">
        <v>2632</v>
      </c>
      <c r="E1151" s="203" t="s">
        <v>233</v>
      </c>
      <c r="F1151" s="203" t="s">
        <v>2640</v>
      </c>
      <c r="G1151" s="204" t="s">
        <v>2641</v>
      </c>
      <c r="H1151" s="204">
        <v>30</v>
      </c>
      <c r="I1151" s="204" t="s">
        <v>2053</v>
      </c>
      <c r="J1151" s="205">
        <v>38823</v>
      </c>
      <c r="K1151" s="36"/>
      <c r="L1151" s="12"/>
      <c r="M1151" s="12"/>
      <c r="N1151" s="12"/>
      <c r="O1151" s="12"/>
      <c r="P1151" s="12"/>
      <c r="Q1151" s="12"/>
      <c r="R1151" s="12"/>
      <c r="S1151" s="12"/>
      <c r="T1151" s="12"/>
      <c r="U1151" s="12"/>
      <c r="V1151" s="12"/>
      <c r="W1151" s="12"/>
      <c r="X1151" s="12"/>
      <c r="Y1151" s="12"/>
      <c r="Z1151" s="12"/>
      <c r="AA1151" s="12"/>
      <c r="AB1151" s="12"/>
      <c r="AC1151" s="12"/>
      <c r="AD1151" s="12"/>
      <c r="AE1151" s="12"/>
      <c r="AF1151" s="12"/>
      <c r="AG1151" s="12"/>
      <c r="AH1151" s="12"/>
      <c r="AI1151" s="12"/>
      <c r="AJ1151" s="12"/>
      <c r="AK1151" s="12"/>
      <c r="AL1151" s="12"/>
      <c r="AM1151" s="12"/>
      <c r="AN1151" s="12"/>
      <c r="AO1151" s="12"/>
      <c r="AP1151" s="12"/>
      <c r="AQ1151" s="12"/>
      <c r="AR1151" s="12"/>
      <c r="AS1151" s="12"/>
      <c r="AT1151" s="12"/>
      <c r="AU1151" s="12"/>
      <c r="AV1151" s="12"/>
      <c r="AW1151" s="12"/>
      <c r="AX1151" s="12"/>
      <c r="AY1151" s="12"/>
      <c r="AZ1151" s="12"/>
      <c r="BA1151" s="12"/>
      <c r="BB1151" s="12"/>
      <c r="BC1151" s="12"/>
      <c r="BD1151" s="12"/>
      <c r="BE1151" s="12"/>
      <c r="BF1151" s="12"/>
      <c r="BG1151" s="12"/>
      <c r="BH1151" s="12"/>
      <c r="BI1151" s="12"/>
      <c r="BJ1151" s="12"/>
      <c r="BK1151" s="12"/>
      <c r="BL1151" s="12"/>
      <c r="BM1151" s="12"/>
      <c r="BN1151" s="12"/>
      <c r="BO1151" s="12"/>
      <c r="BP1151" s="12"/>
      <c r="BQ1151" s="12"/>
      <c r="BR1151" s="12"/>
      <c r="BS1151" s="12"/>
      <c r="BT1151" s="12"/>
      <c r="BU1151" s="12"/>
      <c r="BV1151" s="12"/>
      <c r="BW1151" s="12"/>
      <c r="BX1151" s="12"/>
      <c r="BY1151" s="12"/>
      <c r="BZ1151" s="12"/>
      <c r="CA1151" s="12"/>
      <c r="CB1151" s="12"/>
      <c r="CC1151" s="12"/>
      <c r="CD1151" s="12"/>
      <c r="CE1151" s="12"/>
      <c r="CF1151" s="12"/>
      <c r="CG1151" s="12"/>
      <c r="CH1151" s="12"/>
      <c r="CI1151" s="12"/>
      <c r="CJ1151" s="12"/>
      <c r="CK1151" s="12"/>
      <c r="CL1151" s="12"/>
      <c r="CM1151" s="12"/>
      <c r="CN1151" s="12"/>
      <c r="CO1151" s="12"/>
      <c r="CP1151" s="12"/>
      <c r="CQ1151" s="12"/>
      <c r="CR1151" s="12"/>
      <c r="CS1151" s="12"/>
      <c r="CT1151" s="12"/>
      <c r="CU1151" s="12"/>
      <c r="CV1151" s="12"/>
      <c r="CW1151" s="12"/>
      <c r="CX1151" s="12"/>
      <c r="CY1151" s="12"/>
      <c r="CZ1151" s="12"/>
      <c r="DA1151" s="12"/>
      <c r="DB1151" s="12"/>
      <c r="DC1151" s="12"/>
      <c r="DD1151" s="12"/>
      <c r="DE1151" s="12"/>
      <c r="DF1151" s="12"/>
      <c r="DG1151" s="12"/>
      <c r="DH1151" s="12"/>
      <c r="DI1151" s="12"/>
      <c r="DJ1151" s="12"/>
      <c r="DK1151" s="12"/>
      <c r="DL1151" s="12"/>
      <c r="DM1151" s="12"/>
      <c r="DN1151" s="12"/>
      <c r="DO1151" s="12"/>
      <c r="DP1151" s="12"/>
      <c r="DQ1151" s="12"/>
      <c r="DR1151" s="12"/>
      <c r="DS1151" s="12"/>
      <c r="DT1151" s="12"/>
      <c r="DU1151" s="12"/>
      <c r="DV1151" s="12"/>
      <c r="DW1151" s="12"/>
      <c r="DX1151" s="12"/>
      <c r="DY1151" s="12"/>
      <c r="DZ1151" s="12"/>
      <c r="EA1151" s="12"/>
      <c r="EB1151" s="12"/>
      <c r="EC1151" s="12"/>
      <c r="ED1151" s="12"/>
      <c r="EE1151" s="12"/>
      <c r="EF1151" s="12"/>
      <c r="EG1151" s="12"/>
      <c r="EH1151" s="12"/>
      <c r="EI1151" s="12"/>
      <c r="EJ1151" s="12"/>
      <c r="EK1151" s="12"/>
      <c r="EL1151" s="12"/>
      <c r="EM1151" s="12"/>
      <c r="EN1151" s="12"/>
      <c r="EO1151" s="12"/>
      <c r="EP1151" s="12"/>
      <c r="EQ1151" s="12"/>
      <c r="ER1151" s="12"/>
      <c r="ES1151" s="12"/>
      <c r="ET1151" s="12"/>
      <c r="EU1151" s="12"/>
      <c r="EV1151" s="12"/>
      <c r="EW1151" s="12"/>
    </row>
    <row r="1152" spans="1:153" s="207" customFormat="1" ht="22.5" x14ac:dyDescent="0.15">
      <c r="A1152" s="202"/>
      <c r="B1152" s="36"/>
      <c r="C1152" s="201"/>
      <c r="D1152" s="200" t="s">
        <v>2632</v>
      </c>
      <c r="E1152" s="203" t="s">
        <v>2642</v>
      </c>
      <c r="F1152" s="203" t="s">
        <v>2643</v>
      </c>
      <c r="G1152" s="204" t="s">
        <v>2644</v>
      </c>
      <c r="H1152" s="204"/>
      <c r="I1152" s="204"/>
      <c r="J1152" s="205"/>
      <c r="K1152" s="36"/>
      <c r="L1152" s="12"/>
      <c r="M1152" s="12"/>
      <c r="N1152" s="12"/>
      <c r="O1152" s="12"/>
      <c r="P1152" s="12"/>
      <c r="Q1152" s="12"/>
      <c r="R1152" s="12"/>
      <c r="S1152" s="12"/>
      <c r="T1152" s="12"/>
      <c r="U1152" s="12"/>
      <c r="V1152" s="12"/>
      <c r="W1152" s="12"/>
      <c r="X1152" s="12"/>
      <c r="Y1152" s="12"/>
      <c r="Z1152" s="12"/>
      <c r="AA1152" s="12"/>
      <c r="AB1152" s="12"/>
      <c r="AC1152" s="12"/>
      <c r="AD1152" s="12"/>
      <c r="AE1152" s="12"/>
      <c r="AF1152" s="12"/>
      <c r="AG1152" s="12"/>
      <c r="AH1152" s="12"/>
      <c r="AI1152" s="12"/>
      <c r="AJ1152" s="12"/>
      <c r="AK1152" s="12"/>
      <c r="AL1152" s="12"/>
      <c r="AM1152" s="12"/>
      <c r="AN1152" s="12"/>
      <c r="AO1152" s="12"/>
      <c r="AP1152" s="12"/>
      <c r="AQ1152" s="12"/>
      <c r="AR1152" s="12"/>
      <c r="AS1152" s="12"/>
      <c r="AT1152" s="12"/>
      <c r="AU1152" s="12"/>
      <c r="AV1152" s="12"/>
      <c r="AW1152" s="12"/>
      <c r="AX1152" s="12"/>
      <c r="AY1152" s="12"/>
      <c r="AZ1152" s="12"/>
      <c r="BA1152" s="12"/>
      <c r="BB1152" s="12"/>
      <c r="BC1152" s="12"/>
      <c r="BD1152" s="12"/>
      <c r="BE1152" s="12"/>
      <c r="BF1152" s="12"/>
      <c r="BG1152" s="12"/>
      <c r="BH1152" s="12"/>
      <c r="BI1152" s="12"/>
      <c r="BJ1152" s="12"/>
      <c r="BK1152" s="12"/>
      <c r="BL1152" s="12"/>
      <c r="BM1152" s="12"/>
      <c r="BN1152" s="12"/>
      <c r="BO1152" s="12"/>
      <c r="BP1152" s="12"/>
      <c r="BQ1152" s="12"/>
      <c r="BR1152" s="12"/>
      <c r="BS1152" s="12"/>
      <c r="BT1152" s="12"/>
      <c r="BU1152" s="12"/>
      <c r="BV1152" s="12"/>
      <c r="BW1152" s="12"/>
      <c r="BX1152" s="12"/>
      <c r="BY1152" s="12"/>
      <c r="BZ1152" s="12"/>
      <c r="CA1152" s="12"/>
      <c r="CB1152" s="12"/>
      <c r="CC1152" s="12"/>
      <c r="CD1152" s="12"/>
      <c r="CE1152" s="12"/>
      <c r="CF1152" s="12"/>
      <c r="CG1152" s="12"/>
      <c r="CH1152" s="12"/>
      <c r="CI1152" s="12"/>
      <c r="CJ1152" s="12"/>
      <c r="CK1152" s="12"/>
      <c r="CL1152" s="12"/>
      <c r="CM1152" s="12"/>
      <c r="CN1152" s="12"/>
      <c r="CO1152" s="12"/>
      <c r="CP1152" s="12"/>
      <c r="CQ1152" s="12"/>
      <c r="CR1152" s="12"/>
      <c r="CS1152" s="12"/>
      <c r="CT1152" s="12"/>
      <c r="CU1152" s="12"/>
      <c r="CV1152" s="12"/>
      <c r="CW1152" s="12"/>
      <c r="CX1152" s="12"/>
      <c r="CY1152" s="12"/>
      <c r="CZ1152" s="12"/>
      <c r="DA1152" s="12"/>
      <c r="DB1152" s="12"/>
      <c r="DC1152" s="12"/>
      <c r="DD1152" s="12"/>
      <c r="DE1152" s="12"/>
      <c r="DF1152" s="12"/>
      <c r="DG1152" s="12"/>
      <c r="DH1152" s="12"/>
      <c r="DI1152" s="12"/>
      <c r="DJ1152" s="12"/>
      <c r="DK1152" s="12"/>
      <c r="DL1152" s="12"/>
      <c r="DM1152" s="12"/>
      <c r="DN1152" s="12"/>
      <c r="DO1152" s="12"/>
      <c r="DP1152" s="12"/>
      <c r="DQ1152" s="12"/>
      <c r="DR1152" s="12"/>
      <c r="DS1152" s="12"/>
      <c r="DT1152" s="12"/>
      <c r="DU1152" s="12"/>
      <c r="DV1152" s="12"/>
      <c r="DW1152" s="12"/>
      <c r="DX1152" s="12"/>
      <c r="DY1152" s="12"/>
      <c r="DZ1152" s="12"/>
      <c r="EA1152" s="12"/>
      <c r="EB1152" s="12"/>
      <c r="EC1152" s="12"/>
      <c r="ED1152" s="12"/>
      <c r="EE1152" s="12"/>
      <c r="EF1152" s="12"/>
      <c r="EG1152" s="12"/>
      <c r="EH1152" s="12"/>
      <c r="EI1152" s="12"/>
      <c r="EJ1152" s="12"/>
      <c r="EK1152" s="12"/>
      <c r="EL1152" s="12"/>
      <c r="EM1152" s="12"/>
      <c r="EN1152" s="12"/>
      <c r="EO1152" s="12"/>
      <c r="EP1152" s="12"/>
      <c r="EQ1152" s="12"/>
      <c r="ER1152" s="12"/>
      <c r="ES1152" s="12"/>
      <c r="ET1152" s="12"/>
      <c r="EU1152" s="12"/>
      <c r="EV1152" s="12"/>
      <c r="EW1152" s="12"/>
    </row>
    <row r="1153" spans="1:10" x14ac:dyDescent="0.15">
      <c r="A1153" s="202"/>
      <c r="C1153" s="212"/>
      <c r="D1153" s="206"/>
      <c r="E1153" s="217"/>
      <c r="F1153" s="217"/>
      <c r="G1153" s="218"/>
      <c r="H1153" s="214"/>
      <c r="I1153" s="215"/>
      <c r="J1153" s="216"/>
    </row>
    <row r="1154" spans="1:10" x14ac:dyDescent="0.15">
      <c r="A1154" s="202"/>
      <c r="C1154" s="212"/>
      <c r="D1154" s="206"/>
      <c r="E1154" s="206" t="s">
        <v>2645</v>
      </c>
      <c r="F1154" s="206"/>
      <c r="G1154" s="213"/>
      <c r="H1154" s="214">
        <v>170</v>
      </c>
      <c r="I1154" s="215" t="s">
        <v>69</v>
      </c>
      <c r="J1154" s="216">
        <v>38825</v>
      </c>
    </row>
    <row r="1155" spans="1:10" x14ac:dyDescent="0.15">
      <c r="A1155" s="202"/>
      <c r="C1155" s="210">
        <v>1</v>
      </c>
      <c r="D1155" s="209" t="s">
        <v>749</v>
      </c>
      <c r="E1155" s="209" t="s">
        <v>1124</v>
      </c>
      <c r="F1155" s="209" t="s">
        <v>2646</v>
      </c>
      <c r="G1155" s="219"/>
      <c r="H1155" s="220">
        <v>3</v>
      </c>
      <c r="I1155" s="208" t="s">
        <v>69</v>
      </c>
      <c r="J1155" s="221">
        <v>38825</v>
      </c>
    </row>
    <row r="1156" spans="1:10" ht="22.5" x14ac:dyDescent="0.15">
      <c r="A1156" s="202"/>
      <c r="C1156" s="210">
        <v>2</v>
      </c>
      <c r="D1156" s="209" t="s">
        <v>749</v>
      </c>
      <c r="E1156" s="209" t="s">
        <v>2647</v>
      </c>
      <c r="F1156" s="209" t="s">
        <v>2648</v>
      </c>
      <c r="G1156" s="219">
        <v>1935</v>
      </c>
      <c r="H1156" s="220">
        <v>20</v>
      </c>
      <c r="I1156" s="208" t="s">
        <v>423</v>
      </c>
      <c r="J1156" s="221">
        <v>41123</v>
      </c>
    </row>
    <row r="1157" spans="1:10" ht="22.5" x14ac:dyDescent="0.15">
      <c r="A1157" s="202"/>
      <c r="C1157" s="210">
        <v>3</v>
      </c>
      <c r="D1157" s="209" t="s">
        <v>2649</v>
      </c>
      <c r="E1157" s="209" t="s">
        <v>2650</v>
      </c>
      <c r="F1157" s="209" t="s">
        <v>2651</v>
      </c>
      <c r="G1157" s="219" t="s">
        <v>2652</v>
      </c>
      <c r="H1157" s="222">
        <v>30</v>
      </c>
      <c r="I1157" s="208" t="s">
        <v>296</v>
      </c>
      <c r="J1157" s="221">
        <v>39125</v>
      </c>
    </row>
    <row r="1158" spans="1:10" x14ac:dyDescent="0.15">
      <c r="A1158" s="202"/>
      <c r="C1158" s="210">
        <v>4</v>
      </c>
      <c r="D1158" s="209" t="s">
        <v>749</v>
      </c>
      <c r="E1158" s="209" t="s">
        <v>2653</v>
      </c>
      <c r="F1158" s="209" t="s">
        <v>2654</v>
      </c>
      <c r="G1158" s="219">
        <v>1969</v>
      </c>
      <c r="H1158" s="220"/>
      <c r="I1158" s="208" t="s">
        <v>2655</v>
      </c>
      <c r="J1158" s="221"/>
    </row>
    <row r="1159" spans="1:10" x14ac:dyDescent="0.15">
      <c r="A1159" s="202"/>
      <c r="C1159" s="210">
        <v>5</v>
      </c>
      <c r="D1159" s="209" t="s">
        <v>749</v>
      </c>
      <c r="E1159" s="209" t="s">
        <v>2656</v>
      </c>
      <c r="F1159" s="209" t="s">
        <v>2657</v>
      </c>
      <c r="G1159" s="219">
        <v>1966</v>
      </c>
      <c r="H1159" s="220">
        <f>135/150</f>
        <v>0.9</v>
      </c>
      <c r="I1159" s="208" t="s">
        <v>172</v>
      </c>
      <c r="J1159" s="221">
        <v>40389</v>
      </c>
    </row>
    <row r="1160" spans="1:10" ht="22.5" x14ac:dyDescent="0.15">
      <c r="A1160" s="202"/>
      <c r="C1160" s="210">
        <v>6</v>
      </c>
      <c r="D1160" s="209" t="s">
        <v>749</v>
      </c>
      <c r="E1160" s="209" t="s">
        <v>2656</v>
      </c>
      <c r="F1160" s="209" t="s">
        <v>2658</v>
      </c>
      <c r="G1160" s="219">
        <v>1968</v>
      </c>
      <c r="H1160" s="220">
        <v>3</v>
      </c>
      <c r="I1160" s="208" t="s">
        <v>69</v>
      </c>
      <c r="J1160" s="221">
        <v>38825</v>
      </c>
    </row>
    <row r="1161" spans="1:10" x14ac:dyDescent="0.15">
      <c r="A1161" s="202"/>
      <c r="C1161" s="210">
        <v>7</v>
      </c>
      <c r="D1161" s="209" t="s">
        <v>749</v>
      </c>
      <c r="E1161" s="209" t="s">
        <v>2656</v>
      </c>
      <c r="F1161" s="209" t="s">
        <v>2659</v>
      </c>
      <c r="G1161" s="219">
        <v>1968</v>
      </c>
      <c r="H1161" s="220">
        <v>3</v>
      </c>
      <c r="I1161" s="208" t="s">
        <v>69</v>
      </c>
      <c r="J1161" s="221">
        <v>38825</v>
      </c>
    </row>
    <row r="1162" spans="1:10" x14ac:dyDescent="0.15">
      <c r="A1162" s="202"/>
      <c r="C1162" s="210">
        <v>8</v>
      </c>
      <c r="D1162" s="209" t="s">
        <v>749</v>
      </c>
      <c r="E1162" s="209" t="s">
        <v>79</v>
      </c>
      <c r="F1162" s="209" t="s">
        <v>2660</v>
      </c>
      <c r="G1162" s="219" t="s">
        <v>2661</v>
      </c>
      <c r="H1162" s="220">
        <v>3</v>
      </c>
      <c r="I1162" s="208" t="s">
        <v>69</v>
      </c>
      <c r="J1162" s="221">
        <v>38825</v>
      </c>
    </row>
    <row r="1163" spans="1:10" ht="22.5" x14ac:dyDescent="0.15">
      <c r="A1163" s="202"/>
      <c r="C1163" s="210">
        <v>9</v>
      </c>
      <c r="D1163" s="209" t="s">
        <v>749</v>
      </c>
      <c r="E1163" s="209" t="s">
        <v>79</v>
      </c>
      <c r="F1163" s="209" t="s">
        <v>2662</v>
      </c>
      <c r="G1163" s="219">
        <v>1968</v>
      </c>
      <c r="H1163" s="220"/>
      <c r="I1163" s="208" t="s">
        <v>752</v>
      </c>
      <c r="J1163" s="221"/>
    </row>
    <row r="1164" spans="1:10" ht="33.75" x14ac:dyDescent="0.15">
      <c r="A1164" s="202"/>
      <c r="C1164" s="210">
        <v>10</v>
      </c>
      <c r="D1164" s="209" t="s">
        <v>749</v>
      </c>
      <c r="E1164" s="209" t="s">
        <v>2663</v>
      </c>
      <c r="F1164" s="209" t="s">
        <v>2664</v>
      </c>
      <c r="G1164" s="219">
        <v>1968</v>
      </c>
      <c r="H1164" s="208">
        <v>0</v>
      </c>
      <c r="I1164" s="208" t="s">
        <v>296</v>
      </c>
      <c r="J1164" s="221">
        <v>40464</v>
      </c>
    </row>
    <row r="1165" spans="1:10" x14ac:dyDescent="0.15">
      <c r="A1165" s="202"/>
      <c r="C1165" s="210">
        <v>11</v>
      </c>
      <c r="D1165" s="209" t="s">
        <v>749</v>
      </c>
      <c r="E1165" s="209" t="s">
        <v>2665</v>
      </c>
      <c r="F1165" s="209" t="s">
        <v>2666</v>
      </c>
      <c r="G1165" s="219">
        <v>1969</v>
      </c>
      <c r="H1165" s="220">
        <v>3</v>
      </c>
      <c r="I1165" s="208" t="s">
        <v>69</v>
      </c>
      <c r="J1165" s="221">
        <v>38825</v>
      </c>
    </row>
    <row r="1166" spans="1:10" ht="22.5" x14ac:dyDescent="0.15">
      <c r="A1166" s="202"/>
      <c r="C1166" s="210">
        <v>12</v>
      </c>
      <c r="D1166" s="209" t="s">
        <v>2667</v>
      </c>
      <c r="E1166" s="209" t="s">
        <v>2668</v>
      </c>
      <c r="F1166" s="209" t="s">
        <v>2669</v>
      </c>
      <c r="G1166" s="219">
        <v>1942</v>
      </c>
      <c r="H1166" s="219">
        <v>10</v>
      </c>
      <c r="I1166" s="208" t="s">
        <v>423</v>
      </c>
      <c r="J1166" s="221">
        <v>41123</v>
      </c>
    </row>
    <row r="1167" spans="1:10" ht="33.75" x14ac:dyDescent="0.15">
      <c r="A1167" s="202"/>
      <c r="C1167" s="210">
        <v>13</v>
      </c>
      <c r="D1167" s="209" t="s">
        <v>2667</v>
      </c>
      <c r="E1167" s="209" t="s">
        <v>2670</v>
      </c>
      <c r="F1167" s="209" t="s">
        <v>2671</v>
      </c>
      <c r="G1167" s="219">
        <v>1934</v>
      </c>
      <c r="H1167" s="219">
        <v>10</v>
      </c>
      <c r="I1167" s="208" t="s">
        <v>423</v>
      </c>
      <c r="J1167" s="221">
        <v>41145</v>
      </c>
    </row>
    <row r="1168" spans="1:10" ht="22.5" x14ac:dyDescent="0.15">
      <c r="A1168" s="202"/>
      <c r="C1168" s="210">
        <v>14</v>
      </c>
      <c r="D1168" s="209" t="s">
        <v>749</v>
      </c>
      <c r="E1168" s="209" t="s">
        <v>2672</v>
      </c>
      <c r="F1168" s="209" t="s">
        <v>2673</v>
      </c>
      <c r="G1168" s="219">
        <v>1963</v>
      </c>
      <c r="H1168" s="219">
        <v>5</v>
      </c>
      <c r="I1168" s="208" t="s">
        <v>2674</v>
      </c>
      <c r="J1168" s="221">
        <v>41673</v>
      </c>
    </row>
    <row r="1169" spans="1:10" ht="22.5" x14ac:dyDescent="0.15">
      <c r="A1169" s="202"/>
      <c r="C1169" s="210">
        <v>15</v>
      </c>
      <c r="D1169" s="209" t="s">
        <v>2667</v>
      </c>
      <c r="E1169" s="209" t="s">
        <v>2675</v>
      </c>
      <c r="F1169" s="209" t="s">
        <v>2676</v>
      </c>
      <c r="G1169" s="219" t="s">
        <v>752</v>
      </c>
      <c r="H1169" s="208">
        <v>40</v>
      </c>
      <c r="I1169" s="208" t="s">
        <v>2677</v>
      </c>
      <c r="J1169" s="221">
        <v>39284</v>
      </c>
    </row>
    <row r="1170" spans="1:10" ht="22.5" x14ac:dyDescent="0.15">
      <c r="A1170" s="202"/>
      <c r="C1170" s="210">
        <v>16</v>
      </c>
      <c r="D1170" s="209" t="s">
        <v>2667</v>
      </c>
      <c r="E1170" s="209" t="s">
        <v>2675</v>
      </c>
      <c r="F1170" s="209" t="s">
        <v>2678</v>
      </c>
      <c r="G1170" s="219">
        <v>1953</v>
      </c>
      <c r="H1170" s="208" t="s">
        <v>1920</v>
      </c>
      <c r="I1170" s="208" t="s">
        <v>89</v>
      </c>
      <c r="J1170" s="221" t="s">
        <v>89</v>
      </c>
    </row>
    <row r="1171" spans="1:10" ht="22.5" x14ac:dyDescent="0.15">
      <c r="A1171" s="202"/>
      <c r="C1171" s="210">
        <v>17</v>
      </c>
      <c r="D1171" s="209" t="s">
        <v>749</v>
      </c>
      <c r="E1171" s="209" t="s">
        <v>2679</v>
      </c>
      <c r="F1171" s="209" t="s">
        <v>2680</v>
      </c>
      <c r="G1171" s="219">
        <v>1960</v>
      </c>
      <c r="H1171" s="220">
        <v>3</v>
      </c>
      <c r="I1171" s="208" t="s">
        <v>69</v>
      </c>
      <c r="J1171" s="221">
        <v>38825</v>
      </c>
    </row>
    <row r="1172" spans="1:10" x14ac:dyDescent="0.15">
      <c r="A1172" s="202"/>
      <c r="C1172" s="210">
        <v>18</v>
      </c>
      <c r="D1172" s="209" t="s">
        <v>749</v>
      </c>
      <c r="E1172" s="209" t="s">
        <v>2681</v>
      </c>
      <c r="F1172" s="209" t="s">
        <v>2682</v>
      </c>
      <c r="G1172" s="219"/>
      <c r="H1172" s="220">
        <v>3</v>
      </c>
      <c r="I1172" s="208" t="s">
        <v>69</v>
      </c>
      <c r="J1172" s="221">
        <v>38825</v>
      </c>
    </row>
    <row r="1173" spans="1:10" ht="22.5" x14ac:dyDescent="0.15">
      <c r="A1173" s="202"/>
      <c r="C1173" s="210">
        <v>19</v>
      </c>
      <c r="D1173" s="209" t="s">
        <v>2649</v>
      </c>
      <c r="E1173" s="209" t="s">
        <v>2683</v>
      </c>
      <c r="F1173" s="209" t="s">
        <v>2684</v>
      </c>
      <c r="G1173" s="219">
        <v>1971</v>
      </c>
      <c r="H1173" s="220">
        <v>10</v>
      </c>
      <c r="I1173" s="208" t="s">
        <v>36</v>
      </c>
      <c r="J1173" s="221">
        <v>39637</v>
      </c>
    </row>
    <row r="1174" spans="1:10" ht="22.5" x14ac:dyDescent="0.15">
      <c r="A1174" s="202"/>
      <c r="C1174" s="210">
        <v>20</v>
      </c>
      <c r="D1174" s="209" t="s">
        <v>749</v>
      </c>
      <c r="E1174" s="209" t="s">
        <v>2685</v>
      </c>
      <c r="F1174" s="209" t="s">
        <v>2686</v>
      </c>
      <c r="G1174" s="219">
        <v>1951</v>
      </c>
      <c r="H1174" s="219">
        <v>5</v>
      </c>
      <c r="I1174" s="208" t="s">
        <v>2674</v>
      </c>
      <c r="J1174" s="221">
        <v>41673</v>
      </c>
    </row>
    <row r="1175" spans="1:10" ht="22.5" x14ac:dyDescent="0.15">
      <c r="A1175" s="202"/>
      <c r="C1175" s="210">
        <v>21</v>
      </c>
      <c r="D1175" s="209" t="s">
        <v>749</v>
      </c>
      <c r="E1175" s="209" t="s">
        <v>2687</v>
      </c>
      <c r="F1175" s="209" t="s">
        <v>2688</v>
      </c>
      <c r="G1175" s="219">
        <v>1983</v>
      </c>
      <c r="H1175" s="220">
        <v>3</v>
      </c>
      <c r="I1175" s="208" t="s">
        <v>69</v>
      </c>
      <c r="J1175" s="221">
        <v>38825</v>
      </c>
    </row>
    <row r="1176" spans="1:10" ht="56.25" x14ac:dyDescent="0.15">
      <c r="A1176" s="202" t="s">
        <v>2689</v>
      </c>
      <c r="C1176" s="210">
        <v>22</v>
      </c>
      <c r="D1176" s="209" t="s">
        <v>2690</v>
      </c>
      <c r="E1176" s="209" t="s">
        <v>2691</v>
      </c>
      <c r="F1176" s="209" t="s">
        <v>2692</v>
      </c>
      <c r="G1176" s="219" t="s">
        <v>2693</v>
      </c>
      <c r="H1176" s="220">
        <f>30+20+10</f>
        <v>60</v>
      </c>
      <c r="I1176" s="208" t="s">
        <v>2694</v>
      </c>
      <c r="J1176" s="221" t="s">
        <v>2695</v>
      </c>
    </row>
    <row r="1177" spans="1:10" x14ac:dyDescent="0.15">
      <c r="A1177" s="202"/>
      <c r="C1177" s="210">
        <v>23</v>
      </c>
      <c r="D1177" s="209" t="s">
        <v>749</v>
      </c>
      <c r="E1177" s="209"/>
      <c r="F1177" s="209" t="s">
        <v>2696</v>
      </c>
      <c r="G1177" s="219"/>
      <c r="H1177" s="220">
        <v>3</v>
      </c>
      <c r="I1177" s="208" t="s">
        <v>69</v>
      </c>
      <c r="J1177" s="221">
        <v>38825</v>
      </c>
    </row>
    <row r="1178" spans="1:10" ht="33.75" x14ac:dyDescent="0.15">
      <c r="A1178" s="202"/>
      <c r="C1178" s="210">
        <v>24</v>
      </c>
      <c r="D1178" s="209" t="s">
        <v>749</v>
      </c>
      <c r="E1178" s="209" t="s">
        <v>2697</v>
      </c>
      <c r="F1178" s="209" t="s">
        <v>2698</v>
      </c>
      <c r="G1178" s="219">
        <v>1965</v>
      </c>
      <c r="H1178" s="220">
        <v>10</v>
      </c>
      <c r="I1178" s="208" t="s">
        <v>88</v>
      </c>
      <c r="J1178" s="221"/>
    </row>
    <row r="1179" spans="1:10" ht="22.5" x14ac:dyDescent="0.15">
      <c r="A1179" s="202"/>
      <c r="C1179" s="210">
        <v>25</v>
      </c>
      <c r="D1179" s="209" t="s">
        <v>2667</v>
      </c>
      <c r="E1179" s="209" t="s">
        <v>2699</v>
      </c>
      <c r="F1179" s="209" t="s">
        <v>2700</v>
      </c>
      <c r="G1179" s="219">
        <v>1954</v>
      </c>
      <c r="H1179" s="219">
        <v>5</v>
      </c>
      <c r="I1179" s="208" t="s">
        <v>423</v>
      </c>
      <c r="J1179" s="221">
        <v>41123</v>
      </c>
    </row>
    <row r="1180" spans="1:10" x14ac:dyDescent="0.15">
      <c r="A1180" s="202"/>
      <c r="C1180" s="210">
        <v>26</v>
      </c>
      <c r="D1180" s="209" t="s">
        <v>749</v>
      </c>
      <c r="E1180" s="209"/>
      <c r="F1180" s="209" t="s">
        <v>2701</v>
      </c>
      <c r="G1180" s="219">
        <v>1946</v>
      </c>
      <c r="H1180" s="220">
        <f>135/150</f>
        <v>0.9</v>
      </c>
      <c r="I1180" s="208" t="s">
        <v>172</v>
      </c>
      <c r="J1180" s="221">
        <v>40389</v>
      </c>
    </row>
    <row r="1181" spans="1:10" ht="22.5" x14ac:dyDescent="0.15">
      <c r="A1181" s="202"/>
      <c r="C1181" s="210">
        <v>27</v>
      </c>
      <c r="D1181" s="209" t="s">
        <v>749</v>
      </c>
      <c r="E1181" s="209" t="s">
        <v>2702</v>
      </c>
      <c r="F1181" s="209" t="s">
        <v>2703</v>
      </c>
      <c r="G1181" s="219">
        <v>1930</v>
      </c>
      <c r="H1181" s="219">
        <v>8</v>
      </c>
      <c r="I1181" s="208" t="s">
        <v>423</v>
      </c>
      <c r="J1181" s="221">
        <v>41123</v>
      </c>
    </row>
    <row r="1182" spans="1:10" ht="22.5" x14ac:dyDescent="0.15">
      <c r="A1182" s="202"/>
      <c r="C1182" s="210">
        <v>28</v>
      </c>
      <c r="D1182" s="209" t="s">
        <v>2649</v>
      </c>
      <c r="E1182" s="209" t="s">
        <v>2704</v>
      </c>
      <c r="F1182" s="209" t="s">
        <v>2705</v>
      </c>
      <c r="G1182" s="219">
        <v>1941</v>
      </c>
      <c r="H1182" s="220">
        <v>10</v>
      </c>
      <c r="I1182" s="202" t="s">
        <v>2706</v>
      </c>
      <c r="J1182" s="221">
        <v>39303</v>
      </c>
    </row>
    <row r="1183" spans="1:10" ht="22.5" x14ac:dyDescent="0.15">
      <c r="A1183" s="202"/>
      <c r="C1183" s="210">
        <v>29</v>
      </c>
      <c r="D1183" s="209" t="s">
        <v>2667</v>
      </c>
      <c r="E1183" s="209" t="s">
        <v>2707</v>
      </c>
      <c r="F1183" s="209" t="s">
        <v>2708</v>
      </c>
      <c r="G1183" s="219" t="s">
        <v>1690</v>
      </c>
      <c r="H1183" s="220">
        <f>15/11</f>
        <v>1.3636363636363635</v>
      </c>
      <c r="I1183" s="208" t="s">
        <v>2709</v>
      </c>
      <c r="J1183" s="221">
        <v>41048</v>
      </c>
    </row>
    <row r="1184" spans="1:10" ht="22.5" x14ac:dyDescent="0.15">
      <c r="A1184" s="202"/>
      <c r="C1184" s="210">
        <v>30</v>
      </c>
      <c r="D1184" s="209" t="s">
        <v>749</v>
      </c>
      <c r="E1184" s="209" t="s">
        <v>2710</v>
      </c>
      <c r="F1184" s="209" t="s">
        <v>2711</v>
      </c>
      <c r="G1184" s="219">
        <v>1939</v>
      </c>
      <c r="H1184" s="220">
        <f>135/150</f>
        <v>0.9</v>
      </c>
      <c r="I1184" s="208" t="s">
        <v>172</v>
      </c>
      <c r="J1184" s="221">
        <v>40389</v>
      </c>
    </row>
    <row r="1185" spans="1:153" ht="45" x14ac:dyDescent="0.15">
      <c r="A1185" s="202"/>
      <c r="C1185" s="210">
        <v>31</v>
      </c>
      <c r="D1185" s="209" t="s">
        <v>749</v>
      </c>
      <c r="E1185" s="209" t="s">
        <v>2712</v>
      </c>
      <c r="F1185" s="209" t="s">
        <v>2713</v>
      </c>
      <c r="G1185" s="219">
        <v>1964</v>
      </c>
      <c r="H1185" s="219">
        <v>5</v>
      </c>
      <c r="I1185" s="208" t="s">
        <v>2674</v>
      </c>
      <c r="J1185" s="221">
        <v>41673</v>
      </c>
    </row>
    <row r="1186" spans="1:153" x14ac:dyDescent="0.15">
      <c r="A1186" s="202"/>
      <c r="C1186" s="210">
        <v>32</v>
      </c>
      <c r="D1186" s="209" t="s">
        <v>749</v>
      </c>
      <c r="E1186" s="209" t="s">
        <v>2714</v>
      </c>
      <c r="F1186" s="209" t="s">
        <v>2715</v>
      </c>
      <c r="G1186" s="219">
        <v>1940</v>
      </c>
      <c r="H1186" s="219">
        <v>5</v>
      </c>
      <c r="I1186" s="208" t="s">
        <v>2674</v>
      </c>
      <c r="J1186" s="221">
        <v>41673</v>
      </c>
    </row>
    <row r="1187" spans="1:153" s="223" customFormat="1" x14ac:dyDescent="0.15">
      <c r="A1187" s="202"/>
      <c r="B1187" s="36"/>
      <c r="C1187" s="210">
        <v>33</v>
      </c>
      <c r="D1187" s="209" t="s">
        <v>749</v>
      </c>
      <c r="E1187" s="209" t="s">
        <v>2716</v>
      </c>
      <c r="F1187" s="209" t="s">
        <v>2717</v>
      </c>
      <c r="G1187" s="208">
        <v>1970</v>
      </c>
      <c r="H1187" s="219">
        <v>5</v>
      </c>
      <c r="I1187" s="208" t="s">
        <v>2674</v>
      </c>
      <c r="J1187" s="221">
        <v>41673</v>
      </c>
      <c r="K1187" s="36"/>
      <c r="L1187" s="12"/>
      <c r="M1187" s="12"/>
      <c r="N1187" s="12"/>
      <c r="O1187" s="12"/>
      <c r="P1187" s="12"/>
      <c r="Q1187" s="12"/>
      <c r="R1187" s="12"/>
      <c r="S1187" s="12"/>
      <c r="T1187" s="12"/>
      <c r="U1187" s="12"/>
      <c r="V1187" s="12"/>
      <c r="W1187" s="12"/>
      <c r="X1187" s="12"/>
      <c r="Y1187" s="12"/>
      <c r="Z1187" s="12"/>
      <c r="AA1187" s="12"/>
      <c r="AB1187" s="12"/>
      <c r="AC1187" s="12"/>
      <c r="AD1187" s="12"/>
      <c r="AE1187" s="12"/>
      <c r="AF1187" s="12"/>
      <c r="AG1187" s="12"/>
      <c r="AH1187" s="12"/>
      <c r="AI1187" s="12"/>
      <c r="AJ1187" s="12"/>
      <c r="AK1187" s="12"/>
      <c r="AL1187" s="12"/>
      <c r="AM1187" s="12"/>
      <c r="AN1187" s="12"/>
      <c r="AO1187" s="12"/>
      <c r="AP1187" s="12"/>
      <c r="AQ1187" s="12"/>
      <c r="AR1187" s="12"/>
      <c r="AS1187" s="12"/>
      <c r="AT1187" s="12"/>
      <c r="AU1187" s="12"/>
      <c r="AV1187" s="12"/>
      <c r="AW1187" s="12"/>
      <c r="AX1187" s="12"/>
      <c r="AY1187" s="12"/>
      <c r="AZ1187" s="12"/>
      <c r="BA1187" s="12"/>
      <c r="BB1187" s="12"/>
      <c r="BC1187" s="12"/>
      <c r="BD1187" s="12"/>
      <c r="BE1187" s="12"/>
      <c r="BF1187" s="12"/>
      <c r="BG1187" s="12"/>
      <c r="BH1187" s="12"/>
      <c r="BI1187" s="12"/>
      <c r="BJ1187" s="12"/>
      <c r="BK1187" s="12"/>
      <c r="BL1187" s="12"/>
      <c r="BM1187" s="12"/>
      <c r="BN1187" s="12"/>
      <c r="BO1187" s="12"/>
      <c r="BP1187" s="12"/>
      <c r="BQ1187" s="12"/>
      <c r="BR1187" s="12"/>
      <c r="BS1187" s="12"/>
      <c r="BT1187" s="12"/>
      <c r="BU1187" s="12"/>
      <c r="BV1187" s="12"/>
      <c r="BW1187" s="12"/>
      <c r="BX1187" s="12"/>
      <c r="BY1187" s="12"/>
      <c r="BZ1187" s="12"/>
      <c r="CA1187" s="12"/>
      <c r="CB1187" s="12"/>
      <c r="CC1187" s="12"/>
      <c r="CD1187" s="12"/>
      <c r="CE1187" s="12"/>
      <c r="CF1187" s="12"/>
      <c r="CG1187" s="12"/>
      <c r="CH1187" s="12"/>
      <c r="CI1187" s="12"/>
      <c r="CJ1187" s="12"/>
      <c r="CK1187" s="12"/>
      <c r="CL1187" s="12"/>
      <c r="CM1187" s="12"/>
      <c r="CN1187" s="12"/>
      <c r="CO1187" s="12"/>
      <c r="CP1187" s="12"/>
      <c r="CQ1187" s="12"/>
      <c r="CR1187" s="12"/>
      <c r="CS1187" s="12"/>
      <c r="CT1187" s="12"/>
      <c r="CU1187" s="12"/>
      <c r="CV1187" s="12"/>
      <c r="CW1187" s="12"/>
      <c r="CX1187" s="12"/>
      <c r="CY1187" s="12"/>
      <c r="CZ1187" s="12"/>
      <c r="DA1187" s="12"/>
      <c r="DB1187" s="12"/>
      <c r="DC1187" s="12"/>
      <c r="DD1187" s="12"/>
      <c r="DE1187" s="12"/>
      <c r="DF1187" s="12"/>
      <c r="DG1187" s="12"/>
      <c r="DH1187" s="12"/>
      <c r="DI1187" s="12"/>
      <c r="DJ1187" s="12"/>
      <c r="DK1187" s="12"/>
      <c r="DL1187" s="12"/>
      <c r="DM1187" s="12"/>
      <c r="DN1187" s="12"/>
      <c r="DO1187" s="12"/>
      <c r="DP1187" s="12"/>
      <c r="DQ1187" s="12"/>
      <c r="DR1187" s="12"/>
      <c r="DS1187" s="12"/>
      <c r="DT1187" s="12"/>
      <c r="DU1187" s="12"/>
      <c r="DV1187" s="12"/>
      <c r="DW1187" s="12"/>
      <c r="DX1187" s="12"/>
      <c r="DY1187" s="12"/>
      <c r="DZ1187" s="12"/>
      <c r="EA1187" s="12"/>
      <c r="EB1187" s="12"/>
      <c r="EC1187" s="12"/>
      <c r="ED1187" s="12"/>
      <c r="EE1187" s="12"/>
      <c r="EF1187" s="12"/>
      <c r="EG1187" s="12"/>
      <c r="EH1187" s="12"/>
      <c r="EI1187" s="12"/>
      <c r="EJ1187" s="12"/>
      <c r="EK1187" s="12"/>
      <c r="EL1187" s="12"/>
      <c r="EM1187" s="12"/>
      <c r="EN1187" s="12"/>
      <c r="EO1187" s="12"/>
      <c r="EP1187" s="12"/>
      <c r="EQ1187" s="12"/>
      <c r="ER1187" s="12"/>
      <c r="ES1187" s="12"/>
      <c r="ET1187" s="12"/>
      <c r="EU1187" s="12"/>
      <c r="EV1187" s="12"/>
      <c r="EW1187" s="12"/>
    </row>
    <row r="1188" spans="1:153" ht="22.5" x14ac:dyDescent="0.15">
      <c r="A1188" s="202"/>
      <c r="C1188" s="210">
        <v>34</v>
      </c>
      <c r="D1188" s="209" t="s">
        <v>749</v>
      </c>
      <c r="E1188" s="209" t="s">
        <v>99</v>
      </c>
      <c r="F1188" s="209" t="s">
        <v>2718</v>
      </c>
      <c r="G1188" s="219">
        <v>1943</v>
      </c>
      <c r="H1188" s="220">
        <v>15</v>
      </c>
      <c r="I1188" s="208" t="s">
        <v>156</v>
      </c>
      <c r="J1188" s="221">
        <v>40319</v>
      </c>
      <c r="L1188" s="223"/>
      <c r="M1188" s="223"/>
      <c r="N1188" s="223"/>
      <c r="O1188" s="223"/>
      <c r="P1188" s="223"/>
      <c r="Q1188" s="223"/>
      <c r="R1188" s="223"/>
      <c r="S1188" s="223"/>
      <c r="T1188" s="223"/>
      <c r="U1188" s="223"/>
      <c r="V1188" s="223"/>
      <c r="W1188" s="223"/>
      <c r="X1188" s="223"/>
      <c r="Y1188" s="223"/>
      <c r="Z1188" s="223"/>
      <c r="AA1188" s="223"/>
      <c r="AB1188" s="223"/>
      <c r="AC1188" s="223"/>
      <c r="AD1188" s="223"/>
      <c r="AE1188" s="223"/>
      <c r="AF1188" s="223"/>
      <c r="AG1188" s="223"/>
      <c r="AH1188" s="223"/>
      <c r="AI1188" s="223"/>
      <c r="AJ1188" s="223"/>
      <c r="AK1188" s="223"/>
      <c r="AL1188" s="223"/>
      <c r="AM1188" s="223"/>
      <c r="AN1188" s="223"/>
      <c r="AO1188" s="223"/>
      <c r="AP1188" s="223"/>
      <c r="AQ1188" s="223"/>
      <c r="AR1188" s="223"/>
      <c r="AS1188" s="223"/>
      <c r="AT1188" s="223"/>
      <c r="AU1188" s="223"/>
      <c r="AV1188" s="223"/>
      <c r="AW1188" s="223"/>
      <c r="AX1188" s="223"/>
      <c r="AY1188" s="223"/>
      <c r="AZ1188" s="223"/>
      <c r="BA1188" s="223"/>
      <c r="BB1188" s="223"/>
      <c r="BC1188" s="223"/>
      <c r="BD1188" s="223"/>
      <c r="BE1188" s="223"/>
      <c r="BF1188" s="223"/>
      <c r="BG1188" s="223"/>
      <c r="BH1188" s="223"/>
      <c r="BI1188" s="223"/>
      <c r="BJ1188" s="223"/>
      <c r="BK1188" s="223"/>
      <c r="BL1188" s="223"/>
      <c r="BM1188" s="223"/>
      <c r="BN1188" s="223"/>
      <c r="BO1188" s="223"/>
      <c r="BP1188" s="223"/>
      <c r="BQ1188" s="223"/>
      <c r="BR1188" s="223"/>
      <c r="BS1188" s="223"/>
      <c r="BT1188" s="223"/>
      <c r="BU1188" s="223"/>
      <c r="BV1188" s="223"/>
      <c r="BW1188" s="223"/>
      <c r="BX1188" s="223"/>
      <c r="BY1188" s="223"/>
      <c r="BZ1188" s="223"/>
      <c r="CA1188" s="223"/>
      <c r="CB1188" s="223"/>
      <c r="CC1188" s="223"/>
      <c r="CD1188" s="223"/>
      <c r="CE1188" s="223"/>
      <c r="CF1188" s="223"/>
      <c r="CG1188" s="223"/>
      <c r="CH1188" s="223"/>
      <c r="CI1188" s="223"/>
      <c r="CJ1188" s="223"/>
      <c r="CK1188" s="223"/>
      <c r="CL1188" s="223"/>
      <c r="CM1188" s="223"/>
      <c r="CN1188" s="223"/>
      <c r="CO1188" s="223"/>
      <c r="CP1188" s="223"/>
      <c r="CQ1188" s="223"/>
      <c r="CR1188" s="223"/>
      <c r="CS1188" s="223"/>
      <c r="CT1188" s="223"/>
      <c r="CU1188" s="223"/>
      <c r="CV1188" s="223"/>
      <c r="CW1188" s="223"/>
      <c r="CX1188" s="223"/>
      <c r="CY1188" s="223"/>
      <c r="CZ1188" s="223"/>
      <c r="DA1188" s="223"/>
      <c r="DB1188" s="223"/>
      <c r="DC1188" s="223"/>
      <c r="DD1188" s="223"/>
      <c r="DE1188" s="223"/>
      <c r="DF1188" s="223"/>
      <c r="DG1188" s="223"/>
      <c r="DH1188" s="223"/>
      <c r="DI1188" s="223"/>
      <c r="DJ1188" s="223"/>
      <c r="DK1188" s="223"/>
      <c r="DL1188" s="223"/>
      <c r="DM1188" s="223"/>
      <c r="DN1188" s="223"/>
      <c r="DO1188" s="223"/>
      <c r="DP1188" s="223"/>
      <c r="DQ1188" s="223"/>
      <c r="DR1188" s="223"/>
      <c r="DS1188" s="223"/>
      <c r="DT1188" s="223"/>
      <c r="DU1188" s="223"/>
      <c r="DV1188" s="223"/>
      <c r="DW1188" s="223"/>
      <c r="DX1188" s="223"/>
      <c r="DY1188" s="223"/>
      <c r="DZ1188" s="223"/>
      <c r="EA1188" s="223"/>
      <c r="EB1188" s="223"/>
      <c r="EC1188" s="223"/>
      <c r="ED1188" s="223"/>
      <c r="EE1188" s="223"/>
      <c r="EF1188" s="223"/>
      <c r="EG1188" s="223"/>
      <c r="EH1188" s="223"/>
      <c r="EI1188" s="223"/>
      <c r="EJ1188" s="223"/>
      <c r="EK1188" s="223"/>
      <c r="EL1188" s="223"/>
      <c r="EM1188" s="223"/>
      <c r="EN1188" s="223"/>
      <c r="EO1188" s="223"/>
      <c r="EP1188" s="223"/>
      <c r="EQ1188" s="223"/>
      <c r="ER1188" s="223"/>
      <c r="ES1188" s="223"/>
      <c r="ET1188" s="223"/>
      <c r="EU1188" s="223"/>
      <c r="EV1188" s="223"/>
      <c r="EW1188" s="223"/>
    </row>
    <row r="1189" spans="1:153" ht="22.5" x14ac:dyDescent="0.15">
      <c r="A1189" s="202"/>
      <c r="C1189" s="210">
        <v>35</v>
      </c>
      <c r="D1189" s="209" t="s">
        <v>749</v>
      </c>
      <c r="E1189" s="209" t="s">
        <v>99</v>
      </c>
      <c r="F1189" s="209" t="s">
        <v>2719</v>
      </c>
      <c r="G1189" s="219">
        <v>1942</v>
      </c>
      <c r="H1189" s="220">
        <f>135/150</f>
        <v>0.9</v>
      </c>
      <c r="I1189" s="208" t="s">
        <v>172</v>
      </c>
      <c r="J1189" s="221">
        <v>40389</v>
      </c>
    </row>
    <row r="1190" spans="1:153" s="223" customFormat="1" ht="22.5" x14ac:dyDescent="0.15">
      <c r="A1190" s="202"/>
      <c r="B1190" s="36"/>
      <c r="C1190" s="210">
        <v>36</v>
      </c>
      <c r="D1190" s="209" t="s">
        <v>2667</v>
      </c>
      <c r="E1190" s="209" t="s">
        <v>2720</v>
      </c>
      <c r="F1190" s="209" t="s">
        <v>2721</v>
      </c>
      <c r="G1190" s="219" t="s">
        <v>1690</v>
      </c>
      <c r="H1190" s="208">
        <f>15/11</f>
        <v>1.3636363636363635</v>
      </c>
      <c r="I1190" s="208" t="s">
        <v>2709</v>
      </c>
      <c r="J1190" s="221">
        <v>41048</v>
      </c>
      <c r="K1190" s="36"/>
      <c r="L1190" s="12"/>
      <c r="M1190" s="12"/>
      <c r="N1190" s="12"/>
      <c r="O1190" s="12"/>
      <c r="P1190" s="12"/>
      <c r="Q1190" s="12"/>
      <c r="R1190" s="12"/>
      <c r="S1190" s="12"/>
      <c r="T1190" s="12"/>
      <c r="U1190" s="12"/>
      <c r="V1190" s="12"/>
      <c r="W1190" s="12"/>
      <c r="X1190" s="12"/>
      <c r="Y1190" s="12"/>
      <c r="Z1190" s="12"/>
      <c r="AA1190" s="12"/>
      <c r="AB1190" s="12"/>
      <c r="AC1190" s="12"/>
      <c r="AD1190" s="12"/>
      <c r="AE1190" s="12"/>
      <c r="AF1190" s="12"/>
      <c r="AG1190" s="12"/>
      <c r="AH1190" s="12"/>
      <c r="AI1190" s="12"/>
      <c r="AJ1190" s="12"/>
      <c r="AK1190" s="12"/>
      <c r="AL1190" s="12"/>
      <c r="AM1190" s="12"/>
      <c r="AN1190" s="12"/>
      <c r="AO1190" s="12"/>
      <c r="AP1190" s="12"/>
      <c r="AQ1190" s="12"/>
      <c r="AR1190" s="12"/>
      <c r="AS1190" s="12"/>
      <c r="AT1190" s="12"/>
      <c r="AU1190" s="12"/>
      <c r="AV1190" s="12"/>
      <c r="AW1190" s="12"/>
      <c r="AX1190" s="12"/>
      <c r="AY1190" s="12"/>
      <c r="AZ1190" s="12"/>
      <c r="BA1190" s="12"/>
      <c r="BB1190" s="12"/>
      <c r="BC1190" s="12"/>
      <c r="BD1190" s="12"/>
      <c r="BE1190" s="12"/>
      <c r="BF1190" s="12"/>
      <c r="BG1190" s="12"/>
      <c r="BH1190" s="12"/>
      <c r="BI1190" s="12"/>
      <c r="BJ1190" s="12"/>
      <c r="BK1190" s="12"/>
      <c r="BL1190" s="12"/>
      <c r="BM1190" s="12"/>
      <c r="BN1190" s="12"/>
      <c r="BO1190" s="12"/>
      <c r="BP1190" s="12"/>
      <c r="BQ1190" s="12"/>
      <c r="BR1190" s="12"/>
      <c r="BS1190" s="12"/>
      <c r="BT1190" s="12"/>
      <c r="BU1190" s="12"/>
      <c r="BV1190" s="12"/>
      <c r="BW1190" s="12"/>
      <c r="BX1190" s="12"/>
      <c r="BY1190" s="12"/>
      <c r="BZ1190" s="12"/>
      <c r="CA1190" s="12"/>
      <c r="CB1190" s="12"/>
      <c r="CC1190" s="12"/>
      <c r="CD1190" s="12"/>
      <c r="CE1190" s="12"/>
      <c r="CF1190" s="12"/>
      <c r="CG1190" s="12"/>
      <c r="CH1190" s="12"/>
      <c r="CI1190" s="12"/>
      <c r="CJ1190" s="12"/>
      <c r="CK1190" s="12"/>
      <c r="CL1190" s="12"/>
      <c r="CM1190" s="12"/>
      <c r="CN1190" s="12"/>
      <c r="CO1190" s="12"/>
      <c r="CP1190" s="12"/>
      <c r="CQ1190" s="12"/>
      <c r="CR1190" s="12"/>
      <c r="CS1190" s="12"/>
      <c r="CT1190" s="12"/>
      <c r="CU1190" s="12"/>
      <c r="CV1190" s="12"/>
      <c r="CW1190" s="12"/>
      <c r="CX1190" s="12"/>
      <c r="CY1190" s="12"/>
      <c r="CZ1190" s="12"/>
      <c r="DA1190" s="12"/>
      <c r="DB1190" s="12"/>
      <c r="DC1190" s="12"/>
      <c r="DD1190" s="12"/>
      <c r="DE1190" s="12"/>
      <c r="DF1190" s="12"/>
      <c r="DG1190" s="12"/>
      <c r="DH1190" s="12"/>
      <c r="DI1190" s="12"/>
      <c r="DJ1190" s="12"/>
      <c r="DK1190" s="12"/>
      <c r="DL1190" s="12"/>
      <c r="DM1190" s="12"/>
      <c r="DN1190" s="12"/>
      <c r="DO1190" s="12"/>
      <c r="DP1190" s="12"/>
      <c r="DQ1190" s="12"/>
      <c r="DR1190" s="12"/>
      <c r="DS1190" s="12"/>
      <c r="DT1190" s="12"/>
      <c r="DU1190" s="12"/>
      <c r="DV1190" s="12"/>
      <c r="DW1190" s="12"/>
      <c r="DX1190" s="12"/>
      <c r="DY1190" s="12"/>
      <c r="DZ1190" s="12"/>
      <c r="EA1190" s="12"/>
      <c r="EB1190" s="12"/>
      <c r="EC1190" s="12"/>
      <c r="ED1190" s="12"/>
      <c r="EE1190" s="12"/>
      <c r="EF1190" s="12"/>
      <c r="EG1190" s="12"/>
      <c r="EH1190" s="12"/>
      <c r="EI1190" s="12"/>
      <c r="EJ1190" s="12"/>
      <c r="EK1190" s="12"/>
      <c r="EL1190" s="12"/>
      <c r="EM1190" s="12"/>
      <c r="EN1190" s="12"/>
      <c r="EO1190" s="12"/>
      <c r="EP1190" s="12"/>
      <c r="EQ1190" s="12"/>
      <c r="ER1190" s="12"/>
      <c r="ES1190" s="12"/>
      <c r="ET1190" s="12"/>
      <c r="EU1190" s="12"/>
      <c r="EV1190" s="12"/>
      <c r="EW1190" s="12"/>
    </row>
    <row r="1191" spans="1:153" s="223" customFormat="1" ht="22.5" x14ac:dyDescent="0.15">
      <c r="A1191" s="202"/>
      <c r="B1191" s="36"/>
      <c r="C1191" s="210">
        <v>37</v>
      </c>
      <c r="D1191" s="209" t="s">
        <v>749</v>
      </c>
      <c r="E1191" s="209" t="s">
        <v>2722</v>
      </c>
      <c r="F1191" s="209" t="s">
        <v>2723</v>
      </c>
      <c r="G1191" s="219">
        <v>1961</v>
      </c>
      <c r="H1191" s="220">
        <v>3</v>
      </c>
      <c r="I1191" s="208" t="s">
        <v>69</v>
      </c>
      <c r="J1191" s="221">
        <v>38825</v>
      </c>
      <c r="K1191" s="36"/>
    </row>
    <row r="1192" spans="1:153" ht="22.5" x14ac:dyDescent="0.15">
      <c r="A1192" s="202" t="s">
        <v>2724</v>
      </c>
      <c r="C1192" s="210">
        <v>38</v>
      </c>
      <c r="D1192" s="224" t="s">
        <v>749</v>
      </c>
      <c r="E1192" s="209" t="s">
        <v>2725</v>
      </c>
      <c r="F1192" s="209" t="s">
        <v>2726</v>
      </c>
      <c r="G1192" s="219" t="s">
        <v>2727</v>
      </c>
      <c r="H1192" s="220">
        <v>0</v>
      </c>
      <c r="I1192" s="208" t="s">
        <v>84</v>
      </c>
      <c r="J1192" s="221">
        <v>42430</v>
      </c>
      <c r="L1192" s="223"/>
      <c r="M1192" s="223"/>
      <c r="N1192" s="223"/>
      <c r="O1192" s="223"/>
      <c r="P1192" s="223"/>
      <c r="Q1192" s="223"/>
      <c r="R1192" s="223"/>
      <c r="S1192" s="223"/>
      <c r="T1192" s="223"/>
      <c r="U1192" s="223"/>
      <c r="V1192" s="223"/>
      <c r="W1192" s="223"/>
      <c r="X1192" s="223"/>
      <c r="Y1192" s="223"/>
      <c r="Z1192" s="223"/>
      <c r="AA1192" s="223"/>
      <c r="AB1192" s="223"/>
      <c r="AC1192" s="223"/>
      <c r="AD1192" s="223"/>
      <c r="AE1192" s="223"/>
      <c r="AF1192" s="223"/>
      <c r="AG1192" s="223"/>
      <c r="AH1192" s="223"/>
      <c r="AI1192" s="223"/>
      <c r="AJ1192" s="223"/>
      <c r="AK1192" s="223"/>
      <c r="AL1192" s="223"/>
      <c r="AM1192" s="223"/>
      <c r="AN1192" s="223"/>
      <c r="AO1192" s="223"/>
      <c r="AP1192" s="223"/>
      <c r="AQ1192" s="223"/>
      <c r="AR1192" s="223"/>
      <c r="AS1192" s="223"/>
      <c r="AT1192" s="223"/>
      <c r="AU1192" s="223"/>
      <c r="AV1192" s="223"/>
      <c r="AW1192" s="223"/>
      <c r="AX1192" s="223"/>
      <c r="AY1192" s="223"/>
      <c r="AZ1192" s="223"/>
      <c r="BA1192" s="223"/>
      <c r="BB1192" s="223"/>
      <c r="BC1192" s="223"/>
      <c r="BD1192" s="223"/>
      <c r="BE1192" s="223"/>
      <c r="BF1192" s="223"/>
      <c r="BG1192" s="223"/>
      <c r="BH1192" s="223"/>
      <c r="BI1192" s="223"/>
      <c r="BJ1192" s="223"/>
      <c r="BK1192" s="223"/>
      <c r="BL1192" s="223"/>
      <c r="BM1192" s="223"/>
      <c r="BN1192" s="223"/>
      <c r="BO1192" s="223"/>
      <c r="BP1192" s="223"/>
      <c r="BQ1192" s="223"/>
      <c r="BR1192" s="223"/>
      <c r="BS1192" s="223"/>
      <c r="BT1192" s="223"/>
      <c r="BU1192" s="223"/>
      <c r="BV1192" s="223"/>
      <c r="BW1192" s="223"/>
      <c r="BX1192" s="223"/>
      <c r="BY1192" s="223"/>
      <c r="BZ1192" s="223"/>
      <c r="CA1192" s="223"/>
      <c r="CB1192" s="223"/>
      <c r="CC1192" s="223"/>
      <c r="CD1192" s="223"/>
      <c r="CE1192" s="223"/>
      <c r="CF1192" s="223"/>
      <c r="CG1192" s="223"/>
      <c r="CH1192" s="223"/>
      <c r="CI1192" s="223"/>
      <c r="CJ1192" s="223"/>
      <c r="CK1192" s="223"/>
      <c r="CL1192" s="223"/>
      <c r="CM1192" s="223"/>
      <c r="CN1192" s="223"/>
      <c r="CO1192" s="223"/>
      <c r="CP1192" s="223"/>
      <c r="CQ1192" s="223"/>
      <c r="CR1192" s="223"/>
      <c r="CS1192" s="223"/>
      <c r="CT1192" s="223"/>
      <c r="CU1192" s="223"/>
      <c r="CV1192" s="223"/>
      <c r="CW1192" s="223"/>
      <c r="CX1192" s="223"/>
      <c r="CY1192" s="223"/>
      <c r="CZ1192" s="223"/>
      <c r="DA1192" s="223"/>
      <c r="DB1192" s="223"/>
      <c r="DC1192" s="223"/>
      <c r="DD1192" s="223"/>
      <c r="DE1192" s="223"/>
      <c r="DF1192" s="223"/>
      <c r="DG1192" s="223"/>
      <c r="DH1192" s="223"/>
      <c r="DI1192" s="223"/>
      <c r="DJ1192" s="223"/>
      <c r="DK1192" s="223"/>
      <c r="DL1192" s="223"/>
      <c r="DM1192" s="223"/>
      <c r="DN1192" s="223"/>
      <c r="DO1192" s="223"/>
      <c r="DP1192" s="223"/>
      <c r="DQ1192" s="223"/>
      <c r="DR1192" s="223"/>
      <c r="DS1192" s="223"/>
      <c r="DT1192" s="223"/>
      <c r="DU1192" s="223"/>
      <c r="DV1192" s="223"/>
      <c r="DW1192" s="223"/>
      <c r="DX1192" s="223"/>
      <c r="DY1192" s="223"/>
      <c r="DZ1192" s="223"/>
      <c r="EA1192" s="223"/>
      <c r="EB1192" s="223"/>
      <c r="EC1192" s="223"/>
      <c r="ED1192" s="223"/>
      <c r="EE1192" s="223"/>
      <c r="EF1192" s="223"/>
      <c r="EG1192" s="223"/>
      <c r="EH1192" s="223"/>
      <c r="EI1192" s="223"/>
      <c r="EJ1192" s="223"/>
      <c r="EK1192" s="223"/>
      <c r="EL1192" s="223"/>
      <c r="EM1192" s="223"/>
      <c r="EN1192" s="223"/>
      <c r="EO1192" s="223"/>
      <c r="EP1192" s="223"/>
      <c r="EQ1192" s="223"/>
      <c r="ER1192" s="223"/>
      <c r="ES1192" s="223"/>
      <c r="ET1192" s="223"/>
      <c r="EU1192" s="223"/>
      <c r="EV1192" s="223"/>
      <c r="EW1192" s="223"/>
    </row>
    <row r="1193" spans="1:153" ht="22.5" x14ac:dyDescent="0.15">
      <c r="A1193" s="202"/>
      <c r="C1193" s="210">
        <v>39</v>
      </c>
      <c r="D1193" s="209" t="s">
        <v>749</v>
      </c>
      <c r="E1193" s="209" t="s">
        <v>2728</v>
      </c>
      <c r="F1193" s="209" t="s">
        <v>2729</v>
      </c>
      <c r="G1193" s="219" t="s">
        <v>2730</v>
      </c>
      <c r="H1193" s="220">
        <v>3</v>
      </c>
      <c r="I1193" s="208" t="s">
        <v>69</v>
      </c>
      <c r="J1193" s="221">
        <v>38825</v>
      </c>
    </row>
    <row r="1194" spans="1:153" ht="33.75" x14ac:dyDescent="0.15">
      <c r="A1194" s="202"/>
      <c r="C1194" s="210">
        <v>40</v>
      </c>
      <c r="D1194" s="224" t="s">
        <v>749</v>
      </c>
      <c r="E1194" s="209" t="s">
        <v>2731</v>
      </c>
      <c r="F1194" s="209" t="s">
        <v>2732</v>
      </c>
      <c r="G1194" s="219" t="s">
        <v>1690</v>
      </c>
      <c r="H1194" s="220">
        <v>150</v>
      </c>
      <c r="I1194" s="208" t="s">
        <v>40</v>
      </c>
      <c r="J1194" s="221">
        <v>43042</v>
      </c>
    </row>
    <row r="1195" spans="1:153" x14ac:dyDescent="0.15">
      <c r="A1195" s="202"/>
      <c r="C1195" s="210">
        <v>41</v>
      </c>
      <c r="D1195" s="209" t="s">
        <v>749</v>
      </c>
      <c r="E1195" s="209" t="s">
        <v>1002</v>
      </c>
      <c r="F1195" s="209" t="s">
        <v>2733</v>
      </c>
      <c r="G1195" s="219">
        <v>1951</v>
      </c>
      <c r="H1195" s="220">
        <f>135/150</f>
        <v>0.9</v>
      </c>
      <c r="I1195" s="208" t="s">
        <v>172</v>
      </c>
      <c r="J1195" s="221">
        <v>40389</v>
      </c>
    </row>
    <row r="1196" spans="1:153" ht="22.5" x14ac:dyDescent="0.15">
      <c r="A1196" s="202"/>
      <c r="C1196" s="210">
        <v>42</v>
      </c>
      <c r="D1196" s="209" t="s">
        <v>749</v>
      </c>
      <c r="E1196" s="209" t="s">
        <v>2734</v>
      </c>
      <c r="F1196" s="209" t="s">
        <v>2735</v>
      </c>
      <c r="G1196" s="208" t="s">
        <v>2736</v>
      </c>
      <c r="H1196" s="219">
        <v>5</v>
      </c>
      <c r="I1196" s="208" t="s">
        <v>2674</v>
      </c>
      <c r="J1196" s="221">
        <v>41673</v>
      </c>
    </row>
    <row r="1197" spans="1:153" ht="22.5" x14ac:dyDescent="0.15">
      <c r="A1197" s="202"/>
      <c r="C1197" s="210">
        <v>43</v>
      </c>
      <c r="D1197" s="209" t="s">
        <v>749</v>
      </c>
      <c r="E1197" s="209" t="s">
        <v>2737</v>
      </c>
      <c r="F1197" s="209" t="s">
        <v>2738</v>
      </c>
      <c r="G1197" s="219" t="s">
        <v>81</v>
      </c>
      <c r="H1197" s="220">
        <f>135/150</f>
        <v>0.9</v>
      </c>
      <c r="I1197" s="208" t="s">
        <v>172</v>
      </c>
      <c r="J1197" s="221">
        <v>40389</v>
      </c>
    </row>
    <row r="1198" spans="1:153" ht="22.5" x14ac:dyDescent="0.15">
      <c r="A1198" s="202"/>
      <c r="C1198" s="210">
        <v>44</v>
      </c>
      <c r="D1198" s="209" t="s">
        <v>2667</v>
      </c>
      <c r="E1198" s="209" t="s">
        <v>2739</v>
      </c>
      <c r="F1198" s="209" t="s">
        <v>2740</v>
      </c>
      <c r="G1198" s="219" t="s">
        <v>81</v>
      </c>
      <c r="H1198" s="220"/>
      <c r="I1198" s="208" t="s">
        <v>2220</v>
      </c>
      <c r="J1198" s="221" t="s">
        <v>89</v>
      </c>
    </row>
    <row r="1199" spans="1:153" x14ac:dyDescent="0.15">
      <c r="A1199" s="202"/>
      <c r="C1199" s="210">
        <v>45</v>
      </c>
      <c r="D1199" s="209" t="s">
        <v>749</v>
      </c>
      <c r="E1199" s="209"/>
      <c r="F1199" s="209" t="s">
        <v>2741</v>
      </c>
      <c r="G1199" s="219" t="s">
        <v>81</v>
      </c>
      <c r="H1199" s="220">
        <f>135/150</f>
        <v>0.9</v>
      </c>
      <c r="I1199" s="208" t="s">
        <v>172</v>
      </c>
      <c r="J1199" s="221">
        <v>40389</v>
      </c>
    </row>
    <row r="1200" spans="1:153" ht="22.5" x14ac:dyDescent="0.15">
      <c r="A1200" s="202"/>
      <c r="B1200" s="34"/>
      <c r="C1200" s="210">
        <v>46</v>
      </c>
      <c r="D1200" s="209" t="s">
        <v>749</v>
      </c>
      <c r="E1200" s="209" t="s">
        <v>2742</v>
      </c>
      <c r="F1200" s="209" t="s">
        <v>2743</v>
      </c>
      <c r="G1200" s="219"/>
      <c r="H1200" s="220">
        <v>5</v>
      </c>
      <c r="I1200" s="208" t="s">
        <v>260</v>
      </c>
      <c r="J1200" s="221">
        <v>40019</v>
      </c>
      <c r="K1200" s="34"/>
    </row>
    <row r="1201" spans="1:10" ht="33.75" x14ac:dyDescent="0.15">
      <c r="A1201" s="202" t="s">
        <v>1</v>
      </c>
      <c r="C1201" s="210">
        <v>47</v>
      </c>
      <c r="D1201" s="209" t="s">
        <v>749</v>
      </c>
      <c r="E1201" s="209" t="s">
        <v>2744</v>
      </c>
      <c r="F1201" s="226" t="s">
        <v>2745</v>
      </c>
      <c r="G1201" s="219" t="s">
        <v>2746</v>
      </c>
      <c r="H1201" s="220">
        <f>135/150</f>
        <v>0.9</v>
      </c>
      <c r="I1201" s="208" t="s">
        <v>172</v>
      </c>
      <c r="J1201" s="221">
        <v>40389</v>
      </c>
    </row>
    <row r="1202" spans="1:10" ht="22.5" x14ac:dyDescent="0.15">
      <c r="A1202" s="202"/>
      <c r="C1202" s="210">
        <v>48</v>
      </c>
      <c r="D1202" s="209" t="s">
        <v>749</v>
      </c>
      <c r="E1202" s="209" t="s">
        <v>2747</v>
      </c>
      <c r="F1202" s="209" t="s">
        <v>2748</v>
      </c>
      <c r="G1202" s="219">
        <v>1946</v>
      </c>
      <c r="H1202" s="220">
        <v>3</v>
      </c>
      <c r="I1202" s="208" t="s">
        <v>69</v>
      </c>
      <c r="J1202" s="221">
        <v>38825</v>
      </c>
    </row>
    <row r="1203" spans="1:10" ht="22.5" x14ac:dyDescent="0.15">
      <c r="A1203" s="202"/>
      <c r="C1203" s="210">
        <v>49</v>
      </c>
      <c r="D1203" s="209" t="s">
        <v>749</v>
      </c>
      <c r="E1203" s="209" t="s">
        <v>79</v>
      </c>
      <c r="F1203" s="209" t="s">
        <v>2749</v>
      </c>
      <c r="G1203" s="219">
        <v>1978</v>
      </c>
      <c r="H1203" s="220">
        <v>3</v>
      </c>
      <c r="I1203" s="208" t="s">
        <v>69</v>
      </c>
      <c r="J1203" s="221">
        <v>38825</v>
      </c>
    </row>
    <row r="1204" spans="1:10" ht="22.5" x14ac:dyDescent="0.15">
      <c r="A1204" s="202"/>
      <c r="C1204" s="210">
        <v>50</v>
      </c>
      <c r="D1204" s="209" t="s">
        <v>2649</v>
      </c>
      <c r="E1204" s="209" t="s">
        <v>2750</v>
      </c>
      <c r="F1204" s="209" t="s">
        <v>2751</v>
      </c>
      <c r="G1204" s="219" t="s">
        <v>2752</v>
      </c>
      <c r="H1204" s="220">
        <v>5</v>
      </c>
      <c r="I1204" s="208" t="s">
        <v>36</v>
      </c>
      <c r="J1204" s="221">
        <v>39637</v>
      </c>
    </row>
    <row r="1205" spans="1:10" ht="22.5" x14ac:dyDescent="0.15">
      <c r="A1205" s="202"/>
      <c r="C1205" s="210">
        <v>51</v>
      </c>
      <c r="D1205" s="209" t="s">
        <v>2667</v>
      </c>
      <c r="E1205" s="209" t="s">
        <v>2753</v>
      </c>
      <c r="F1205" s="209" t="s">
        <v>2754</v>
      </c>
      <c r="G1205" s="219">
        <v>1946</v>
      </c>
      <c r="H1205" s="219">
        <v>10</v>
      </c>
      <c r="I1205" s="208" t="s">
        <v>423</v>
      </c>
      <c r="J1205" s="221">
        <v>41190</v>
      </c>
    </row>
    <row r="1206" spans="1:10" ht="22.5" x14ac:dyDescent="0.15">
      <c r="A1206" s="202"/>
      <c r="C1206" s="210">
        <v>52</v>
      </c>
      <c r="D1206" s="209" t="s">
        <v>749</v>
      </c>
      <c r="E1206" s="209" t="s">
        <v>2755</v>
      </c>
      <c r="F1206" s="209" t="s">
        <v>2756</v>
      </c>
      <c r="G1206" s="219">
        <v>1975</v>
      </c>
      <c r="H1206" s="220">
        <v>3</v>
      </c>
      <c r="I1206" s="208" t="s">
        <v>69</v>
      </c>
      <c r="J1206" s="221">
        <v>38825</v>
      </c>
    </row>
    <row r="1207" spans="1:10" ht="22.5" x14ac:dyDescent="0.15">
      <c r="A1207" s="202"/>
      <c r="C1207" s="210">
        <v>53</v>
      </c>
      <c r="D1207" s="209" t="s">
        <v>2649</v>
      </c>
      <c r="E1207" s="209" t="s">
        <v>2757</v>
      </c>
      <c r="F1207" s="209" t="s">
        <v>2758</v>
      </c>
      <c r="G1207" s="219">
        <v>1956</v>
      </c>
      <c r="H1207" s="220">
        <v>0</v>
      </c>
      <c r="I1207" s="208" t="s">
        <v>74</v>
      </c>
      <c r="J1207" s="221">
        <v>39487</v>
      </c>
    </row>
    <row r="1208" spans="1:10" ht="22.5" x14ac:dyDescent="0.15">
      <c r="A1208" s="202"/>
      <c r="C1208" s="210">
        <v>54</v>
      </c>
      <c r="D1208" s="209" t="s">
        <v>749</v>
      </c>
      <c r="E1208" s="209" t="s">
        <v>2759</v>
      </c>
      <c r="F1208" s="209" t="s">
        <v>2760</v>
      </c>
      <c r="G1208" s="219">
        <v>1963</v>
      </c>
      <c r="H1208" s="220">
        <f>135/150</f>
        <v>0.9</v>
      </c>
      <c r="I1208" s="208" t="s">
        <v>172</v>
      </c>
      <c r="J1208" s="221">
        <v>40389</v>
      </c>
    </row>
    <row r="1209" spans="1:10" x14ac:dyDescent="0.15">
      <c r="A1209" s="202"/>
      <c r="C1209" s="210">
        <v>55</v>
      </c>
      <c r="D1209" s="209" t="s">
        <v>749</v>
      </c>
      <c r="E1209" s="209" t="s">
        <v>2761</v>
      </c>
      <c r="F1209" s="209" t="s">
        <v>2762</v>
      </c>
      <c r="G1209" s="219">
        <v>1958</v>
      </c>
      <c r="H1209" s="220"/>
      <c r="I1209" s="208"/>
      <c r="J1209" s="221"/>
    </row>
    <row r="1210" spans="1:10" ht="22.5" x14ac:dyDescent="0.15">
      <c r="A1210" s="202"/>
      <c r="C1210" s="210">
        <v>56</v>
      </c>
      <c r="D1210" s="209" t="s">
        <v>749</v>
      </c>
      <c r="E1210" s="209" t="s">
        <v>2763</v>
      </c>
      <c r="F1210" s="209" t="s">
        <v>2764</v>
      </c>
      <c r="G1210" s="219">
        <v>1957</v>
      </c>
      <c r="H1210" s="220">
        <f>135/150</f>
        <v>0.9</v>
      </c>
      <c r="I1210" s="208" t="s">
        <v>172</v>
      </c>
      <c r="J1210" s="221">
        <v>40389</v>
      </c>
    </row>
    <row r="1211" spans="1:10" ht="22.5" x14ac:dyDescent="0.15">
      <c r="A1211" s="202"/>
      <c r="C1211" s="210">
        <v>57</v>
      </c>
      <c r="D1211" s="209" t="s">
        <v>2667</v>
      </c>
      <c r="E1211" s="209" t="s">
        <v>2765</v>
      </c>
      <c r="F1211" s="209" t="s">
        <v>2766</v>
      </c>
      <c r="G1211" s="219" t="s">
        <v>2767</v>
      </c>
      <c r="H1211" s="220">
        <f>15/11</f>
        <v>1.3636363636363635</v>
      </c>
      <c r="I1211" s="208" t="s">
        <v>2709</v>
      </c>
      <c r="J1211" s="221">
        <v>41048</v>
      </c>
    </row>
    <row r="1212" spans="1:10" ht="22.5" x14ac:dyDescent="0.15">
      <c r="A1212" s="202"/>
      <c r="C1212" s="210">
        <v>58</v>
      </c>
      <c r="D1212" s="209" t="s">
        <v>749</v>
      </c>
      <c r="E1212" s="209" t="s">
        <v>2768</v>
      </c>
      <c r="F1212" s="209" t="s">
        <v>2769</v>
      </c>
      <c r="G1212" s="219">
        <v>1969</v>
      </c>
      <c r="H1212" s="220">
        <v>3</v>
      </c>
      <c r="I1212" s="208" t="s">
        <v>69</v>
      </c>
      <c r="J1212" s="221">
        <v>38825</v>
      </c>
    </row>
    <row r="1213" spans="1:10" ht="45" x14ac:dyDescent="0.15">
      <c r="A1213" s="202"/>
      <c r="C1213" s="210">
        <v>59</v>
      </c>
      <c r="D1213" s="209" t="s">
        <v>749</v>
      </c>
      <c r="E1213" s="209" t="s">
        <v>2770</v>
      </c>
      <c r="F1213" s="209" t="s">
        <v>2771</v>
      </c>
      <c r="G1213" s="219" t="s">
        <v>2772</v>
      </c>
      <c r="H1213" s="220">
        <v>20</v>
      </c>
      <c r="I1213" s="208" t="s">
        <v>2674</v>
      </c>
      <c r="J1213" s="221">
        <v>41673</v>
      </c>
    </row>
    <row r="1214" spans="1:10" ht="22.5" x14ac:dyDescent="0.15">
      <c r="A1214" s="202"/>
      <c r="C1214" s="210">
        <v>60</v>
      </c>
      <c r="D1214" s="209" t="s">
        <v>749</v>
      </c>
      <c r="E1214" s="209" t="s">
        <v>2774</v>
      </c>
      <c r="F1214" s="209" t="s">
        <v>2775</v>
      </c>
      <c r="G1214" s="219"/>
      <c r="H1214" s="220">
        <v>3</v>
      </c>
      <c r="I1214" s="208" t="s">
        <v>69</v>
      </c>
      <c r="J1214" s="221">
        <v>38825</v>
      </c>
    </row>
    <row r="1215" spans="1:10" ht="22.5" x14ac:dyDescent="0.15">
      <c r="A1215" s="202"/>
      <c r="C1215" s="210">
        <v>61</v>
      </c>
      <c r="D1215" s="209" t="s">
        <v>749</v>
      </c>
      <c r="E1215" s="209" t="s">
        <v>2776</v>
      </c>
      <c r="F1215" s="209" t="s">
        <v>2777</v>
      </c>
      <c r="G1215" s="219">
        <v>1962</v>
      </c>
      <c r="H1215" s="220">
        <f>135/150</f>
        <v>0.9</v>
      </c>
      <c r="I1215" s="208" t="s">
        <v>172</v>
      </c>
      <c r="J1215" s="221">
        <v>40389</v>
      </c>
    </row>
    <row r="1216" spans="1:10" ht="33.75" x14ac:dyDescent="0.15">
      <c r="A1216" s="202"/>
      <c r="C1216" s="210">
        <v>62</v>
      </c>
      <c r="D1216" s="209" t="s">
        <v>2667</v>
      </c>
      <c r="E1216" s="209" t="s">
        <v>2778</v>
      </c>
      <c r="F1216" s="209" t="s">
        <v>2779</v>
      </c>
      <c r="G1216" s="219" t="s">
        <v>2767</v>
      </c>
      <c r="H1216" s="220">
        <f>15/11</f>
        <v>1.3636363636363635</v>
      </c>
      <c r="I1216" s="208" t="s">
        <v>2709</v>
      </c>
      <c r="J1216" s="221">
        <v>41048</v>
      </c>
    </row>
    <row r="1217" spans="1:10" ht="45" x14ac:dyDescent="0.15">
      <c r="A1217" s="202"/>
      <c r="C1217" s="210">
        <v>63</v>
      </c>
      <c r="D1217" s="209" t="s">
        <v>749</v>
      </c>
      <c r="E1217" s="209" t="s">
        <v>2780</v>
      </c>
      <c r="F1217" s="209" t="s">
        <v>2781</v>
      </c>
      <c r="G1217" s="219" t="s">
        <v>77</v>
      </c>
      <c r="H1217" s="219">
        <v>5</v>
      </c>
      <c r="I1217" s="208" t="s">
        <v>2674</v>
      </c>
      <c r="J1217" s="221">
        <v>41673</v>
      </c>
    </row>
    <row r="1218" spans="1:10" ht="22.5" x14ac:dyDescent="0.15">
      <c r="A1218" s="202"/>
      <c r="C1218" s="210">
        <v>64</v>
      </c>
      <c r="D1218" s="209" t="s">
        <v>749</v>
      </c>
      <c r="E1218" s="209" t="s">
        <v>2782</v>
      </c>
      <c r="F1218" s="209" t="s">
        <v>2783</v>
      </c>
      <c r="G1218" s="219" t="s">
        <v>752</v>
      </c>
      <c r="H1218" s="220" t="s">
        <v>2784</v>
      </c>
      <c r="I1218" s="208" t="s">
        <v>172</v>
      </c>
      <c r="J1218" s="221">
        <v>40389</v>
      </c>
    </row>
    <row r="1219" spans="1:10" ht="33.75" x14ac:dyDescent="0.15">
      <c r="A1219" s="202"/>
      <c r="C1219" s="210">
        <v>65</v>
      </c>
      <c r="D1219" s="209" t="s">
        <v>749</v>
      </c>
      <c r="E1219" s="209" t="s">
        <v>2785</v>
      </c>
      <c r="F1219" s="209" t="s">
        <v>2786</v>
      </c>
      <c r="G1219" s="219" t="s">
        <v>752</v>
      </c>
      <c r="H1219" s="220">
        <f>135/150</f>
        <v>0.9</v>
      </c>
      <c r="I1219" s="208" t="s">
        <v>172</v>
      </c>
      <c r="J1219" s="221">
        <v>40389</v>
      </c>
    </row>
    <row r="1220" spans="1:10" x14ac:dyDescent="0.15">
      <c r="A1220" s="202"/>
      <c r="C1220" s="210">
        <v>66</v>
      </c>
      <c r="D1220" s="209" t="s">
        <v>2649</v>
      </c>
      <c r="E1220" s="209" t="s">
        <v>2787</v>
      </c>
      <c r="F1220" s="209" t="s">
        <v>2788</v>
      </c>
      <c r="G1220" s="219">
        <v>1980</v>
      </c>
      <c r="H1220" s="220">
        <v>11</v>
      </c>
      <c r="I1220" s="208" t="s">
        <v>2789</v>
      </c>
      <c r="J1220" s="221">
        <v>39308</v>
      </c>
    </row>
    <row r="1221" spans="1:10" ht="22.5" x14ac:dyDescent="0.15">
      <c r="A1221" s="202"/>
      <c r="C1221" s="210">
        <v>67</v>
      </c>
      <c r="D1221" s="209" t="s">
        <v>2667</v>
      </c>
      <c r="E1221" s="209" t="s">
        <v>2790</v>
      </c>
      <c r="F1221" s="209" t="s">
        <v>2791</v>
      </c>
      <c r="G1221" s="219">
        <v>1956</v>
      </c>
      <c r="H1221" s="220" t="s">
        <v>1920</v>
      </c>
      <c r="I1221" s="208" t="s">
        <v>2220</v>
      </c>
      <c r="J1221" s="221" t="s">
        <v>89</v>
      </c>
    </row>
    <row r="1222" spans="1:10" ht="22.5" x14ac:dyDescent="0.15">
      <c r="A1222" s="227" t="s">
        <v>52</v>
      </c>
      <c r="C1222" s="210">
        <v>68</v>
      </c>
      <c r="D1222" s="209" t="s">
        <v>749</v>
      </c>
      <c r="E1222" s="209" t="s">
        <v>2792</v>
      </c>
      <c r="F1222" s="209" t="s">
        <v>2793</v>
      </c>
      <c r="G1222" s="219">
        <v>1929</v>
      </c>
      <c r="H1222" s="220"/>
      <c r="I1222" s="228" t="s">
        <v>52</v>
      </c>
      <c r="J1222" s="229">
        <v>36526</v>
      </c>
    </row>
    <row r="1223" spans="1:10" x14ac:dyDescent="0.15">
      <c r="A1223" s="202"/>
      <c r="C1223" s="210">
        <v>69</v>
      </c>
      <c r="D1223" s="209" t="s">
        <v>749</v>
      </c>
      <c r="E1223" s="209" t="s">
        <v>2794</v>
      </c>
      <c r="F1223" s="209" t="s">
        <v>2795</v>
      </c>
      <c r="G1223" s="219">
        <v>1947</v>
      </c>
      <c r="H1223" s="220">
        <v>3</v>
      </c>
      <c r="I1223" s="208" t="s">
        <v>69</v>
      </c>
      <c r="J1223" s="221">
        <v>38825</v>
      </c>
    </row>
    <row r="1224" spans="1:10" x14ac:dyDescent="0.15">
      <c r="A1224" s="202"/>
      <c r="C1224" s="210">
        <v>70</v>
      </c>
      <c r="D1224" s="209" t="s">
        <v>749</v>
      </c>
      <c r="E1224" s="209" t="s">
        <v>2794</v>
      </c>
      <c r="F1224" s="209" t="s">
        <v>2795</v>
      </c>
      <c r="G1224" s="219">
        <v>1947</v>
      </c>
      <c r="H1224" s="220">
        <f>135/150</f>
        <v>0.9</v>
      </c>
      <c r="I1224" s="208" t="s">
        <v>172</v>
      </c>
      <c r="J1224" s="221"/>
    </row>
    <row r="1225" spans="1:10" ht="22.5" x14ac:dyDescent="0.15">
      <c r="A1225" s="202"/>
      <c r="C1225" s="210">
        <v>71</v>
      </c>
      <c r="D1225" s="209" t="s">
        <v>749</v>
      </c>
      <c r="E1225" s="209" t="s">
        <v>2794</v>
      </c>
      <c r="F1225" s="209" t="s">
        <v>2796</v>
      </c>
      <c r="G1225" s="219">
        <v>1948</v>
      </c>
      <c r="H1225" s="220">
        <f>135/150</f>
        <v>0.9</v>
      </c>
      <c r="I1225" s="208" t="s">
        <v>172</v>
      </c>
      <c r="J1225" s="221">
        <v>40389</v>
      </c>
    </row>
    <row r="1226" spans="1:10" ht="22.5" x14ac:dyDescent="0.15">
      <c r="A1226" s="202"/>
      <c r="C1226" s="210">
        <v>72</v>
      </c>
      <c r="D1226" s="209" t="s">
        <v>749</v>
      </c>
      <c r="E1226" s="209" t="s">
        <v>2794</v>
      </c>
      <c r="F1226" s="209" t="s">
        <v>2797</v>
      </c>
      <c r="G1226" s="219">
        <v>1949</v>
      </c>
      <c r="H1226" s="220">
        <v>3</v>
      </c>
      <c r="I1226" s="208" t="s">
        <v>69</v>
      </c>
      <c r="J1226" s="221">
        <v>38825</v>
      </c>
    </row>
    <row r="1227" spans="1:10" ht="22.5" x14ac:dyDescent="0.15">
      <c r="A1227" s="202"/>
      <c r="C1227" s="210">
        <v>73</v>
      </c>
      <c r="D1227" s="209" t="s">
        <v>749</v>
      </c>
      <c r="E1227" s="209" t="s">
        <v>2794</v>
      </c>
      <c r="F1227" s="209" t="s">
        <v>2798</v>
      </c>
      <c r="G1227" s="219">
        <v>1952</v>
      </c>
      <c r="H1227" s="220">
        <v>3</v>
      </c>
      <c r="I1227" s="208" t="s">
        <v>69</v>
      </c>
      <c r="J1227" s="221">
        <v>38825</v>
      </c>
    </row>
    <row r="1228" spans="1:10" ht="22.5" x14ac:dyDescent="0.15">
      <c r="A1228" s="202"/>
      <c r="C1228" s="210">
        <v>74</v>
      </c>
      <c r="D1228" s="209" t="s">
        <v>749</v>
      </c>
      <c r="E1228" s="209" t="s">
        <v>2794</v>
      </c>
      <c r="F1228" s="209" t="s">
        <v>2799</v>
      </c>
      <c r="G1228" s="219">
        <v>1952</v>
      </c>
      <c r="H1228" s="220">
        <v>3</v>
      </c>
      <c r="I1228" s="208" t="s">
        <v>69</v>
      </c>
      <c r="J1228" s="221">
        <v>38825</v>
      </c>
    </row>
    <row r="1229" spans="1:10" ht="33.75" x14ac:dyDescent="0.15">
      <c r="A1229" s="202"/>
      <c r="C1229" s="210">
        <v>75</v>
      </c>
      <c r="D1229" s="209" t="s">
        <v>749</v>
      </c>
      <c r="E1229" s="209" t="s">
        <v>2800</v>
      </c>
      <c r="F1229" s="209" t="s">
        <v>2801</v>
      </c>
      <c r="G1229" s="219">
        <v>1952</v>
      </c>
      <c r="H1229" s="220">
        <v>3</v>
      </c>
      <c r="I1229" s="208" t="s">
        <v>69</v>
      </c>
      <c r="J1229" s="221">
        <v>38825</v>
      </c>
    </row>
    <row r="1230" spans="1:10" ht="33.75" x14ac:dyDescent="0.15">
      <c r="A1230" s="202"/>
      <c r="C1230" s="210">
        <v>76</v>
      </c>
      <c r="D1230" s="209" t="s">
        <v>749</v>
      </c>
      <c r="E1230" s="209" t="s">
        <v>2794</v>
      </c>
      <c r="F1230" s="209" t="s">
        <v>2802</v>
      </c>
      <c r="G1230" s="219">
        <v>1955</v>
      </c>
      <c r="H1230" s="220">
        <v>3</v>
      </c>
      <c r="I1230" s="208" t="s">
        <v>69</v>
      </c>
      <c r="J1230" s="221">
        <v>38825</v>
      </c>
    </row>
    <row r="1231" spans="1:10" ht="22.5" x14ac:dyDescent="0.15">
      <c r="A1231" s="202"/>
      <c r="C1231" s="210">
        <v>77</v>
      </c>
      <c r="D1231" s="209" t="s">
        <v>749</v>
      </c>
      <c r="E1231" s="209" t="s">
        <v>2794</v>
      </c>
      <c r="F1231" s="209" t="s">
        <v>2803</v>
      </c>
      <c r="G1231" s="219">
        <v>1948</v>
      </c>
      <c r="H1231" s="220">
        <v>3</v>
      </c>
      <c r="I1231" s="208" t="s">
        <v>69</v>
      </c>
      <c r="J1231" s="221">
        <v>38825</v>
      </c>
    </row>
    <row r="1232" spans="1:10" ht="22.5" x14ac:dyDescent="0.15">
      <c r="A1232" s="202"/>
      <c r="C1232" s="210">
        <v>78</v>
      </c>
      <c r="D1232" s="209" t="s">
        <v>749</v>
      </c>
      <c r="E1232" s="209" t="s">
        <v>2794</v>
      </c>
      <c r="F1232" s="209" t="s">
        <v>2804</v>
      </c>
      <c r="G1232" s="219">
        <v>1949</v>
      </c>
      <c r="H1232" s="220">
        <v>3</v>
      </c>
      <c r="I1232" s="208" t="s">
        <v>69</v>
      </c>
      <c r="J1232" s="221">
        <v>38825</v>
      </c>
    </row>
    <row r="1233" spans="1:153" ht="22.5" x14ac:dyDescent="0.15">
      <c r="A1233" s="202"/>
      <c r="C1233" s="210">
        <v>79</v>
      </c>
      <c r="D1233" s="209" t="s">
        <v>749</v>
      </c>
      <c r="E1233" s="209" t="s">
        <v>2805</v>
      </c>
      <c r="F1233" s="209" t="s">
        <v>2806</v>
      </c>
      <c r="G1233" s="219" t="s">
        <v>2807</v>
      </c>
      <c r="H1233" s="220">
        <f>135/150</f>
        <v>0.9</v>
      </c>
      <c r="I1233" s="208" t="s">
        <v>172</v>
      </c>
      <c r="J1233" s="221">
        <v>40389</v>
      </c>
    </row>
    <row r="1234" spans="1:153" ht="22.5" x14ac:dyDescent="0.15">
      <c r="A1234" s="202"/>
      <c r="C1234" s="210">
        <v>80</v>
      </c>
      <c r="D1234" s="209" t="s">
        <v>749</v>
      </c>
      <c r="E1234" s="209" t="s">
        <v>2808</v>
      </c>
      <c r="F1234" s="209" t="s">
        <v>2809</v>
      </c>
      <c r="G1234" s="219">
        <v>1963</v>
      </c>
      <c r="H1234" s="220">
        <f>135/150</f>
        <v>0.9</v>
      </c>
      <c r="I1234" s="208" t="s">
        <v>172</v>
      </c>
      <c r="J1234" s="221">
        <v>40389</v>
      </c>
    </row>
    <row r="1235" spans="1:153" x14ac:dyDescent="0.15">
      <c r="A1235" s="202"/>
      <c r="C1235" s="210">
        <v>81</v>
      </c>
      <c r="D1235" s="209" t="s">
        <v>2649</v>
      </c>
      <c r="E1235" s="209"/>
      <c r="F1235" s="226" t="s">
        <v>2810</v>
      </c>
      <c r="G1235" s="219"/>
      <c r="H1235" s="220">
        <v>20</v>
      </c>
      <c r="I1235" s="208" t="s">
        <v>69</v>
      </c>
      <c r="J1235" s="221"/>
    </row>
    <row r="1236" spans="1:153" ht="22.5" x14ac:dyDescent="0.15">
      <c r="A1236" s="202"/>
      <c r="C1236" s="210">
        <v>82</v>
      </c>
      <c r="D1236" s="209" t="s">
        <v>749</v>
      </c>
      <c r="E1236" s="209" t="s">
        <v>2811</v>
      </c>
      <c r="F1236" s="209" t="s">
        <v>2812</v>
      </c>
      <c r="G1236" s="219" t="s">
        <v>2807</v>
      </c>
      <c r="H1236" s="220">
        <f>135/150</f>
        <v>0.9</v>
      </c>
      <c r="I1236" s="208" t="s">
        <v>172</v>
      </c>
      <c r="J1236" s="221">
        <v>40389</v>
      </c>
    </row>
    <row r="1237" spans="1:153" ht="22.5" x14ac:dyDescent="0.15">
      <c r="A1237" s="202"/>
      <c r="C1237" s="210">
        <v>83</v>
      </c>
      <c r="D1237" s="209" t="s">
        <v>749</v>
      </c>
      <c r="E1237" s="209" t="s">
        <v>2813</v>
      </c>
      <c r="F1237" s="209" t="s">
        <v>2814</v>
      </c>
      <c r="G1237" s="219">
        <v>1954</v>
      </c>
      <c r="H1237" s="220">
        <f>135/150</f>
        <v>0.9</v>
      </c>
      <c r="I1237" s="208" t="s">
        <v>172</v>
      </c>
      <c r="J1237" s="221">
        <v>40389</v>
      </c>
    </row>
    <row r="1238" spans="1:153" ht="22.5" x14ac:dyDescent="0.15">
      <c r="A1238" s="202"/>
      <c r="C1238" s="210">
        <v>84</v>
      </c>
      <c r="D1238" s="224" t="s">
        <v>749</v>
      </c>
      <c r="E1238" s="209" t="s">
        <v>2813</v>
      </c>
      <c r="F1238" s="209" t="s">
        <v>2815</v>
      </c>
      <c r="G1238" s="219">
        <v>1958</v>
      </c>
      <c r="H1238" s="220">
        <v>5</v>
      </c>
      <c r="I1238" s="208" t="s">
        <v>2816</v>
      </c>
      <c r="J1238" s="221">
        <v>42661</v>
      </c>
    </row>
    <row r="1239" spans="1:153" ht="33.75" x14ac:dyDescent="0.15">
      <c r="A1239" s="202"/>
      <c r="C1239" s="210">
        <v>85</v>
      </c>
      <c r="D1239" s="209" t="s">
        <v>2667</v>
      </c>
      <c r="E1239" s="209" t="s">
        <v>2817</v>
      </c>
      <c r="F1239" s="209" t="s">
        <v>2818</v>
      </c>
      <c r="G1239" s="219" t="s">
        <v>1690</v>
      </c>
      <c r="H1239" s="220">
        <f>15/11</f>
        <v>1.3636363636363635</v>
      </c>
      <c r="I1239" s="208" t="s">
        <v>2709</v>
      </c>
      <c r="J1239" s="221">
        <v>41048</v>
      </c>
    </row>
    <row r="1240" spans="1:153" ht="33.75" x14ac:dyDescent="0.15">
      <c r="A1240" s="202" t="s">
        <v>2819</v>
      </c>
      <c r="C1240" s="210">
        <v>86</v>
      </c>
      <c r="D1240" s="209" t="s">
        <v>749</v>
      </c>
      <c r="E1240" s="209" t="s">
        <v>2820</v>
      </c>
      <c r="F1240" s="209" t="s">
        <v>2821</v>
      </c>
      <c r="G1240" s="219">
        <v>1946</v>
      </c>
      <c r="H1240" s="220">
        <v>5</v>
      </c>
      <c r="I1240" s="208" t="s">
        <v>36</v>
      </c>
      <c r="J1240" s="221">
        <v>40379</v>
      </c>
    </row>
    <row r="1241" spans="1:153" x14ac:dyDescent="0.15">
      <c r="A1241" s="202"/>
      <c r="C1241" s="210">
        <v>87</v>
      </c>
      <c r="D1241" s="209" t="s">
        <v>749</v>
      </c>
      <c r="E1241" s="209" t="s">
        <v>2773</v>
      </c>
      <c r="F1241" s="209" t="s">
        <v>2822</v>
      </c>
      <c r="G1241" s="219">
        <v>1967</v>
      </c>
      <c r="H1241" s="220">
        <v>3</v>
      </c>
      <c r="I1241" s="208" t="s">
        <v>69</v>
      </c>
      <c r="J1241" s="221">
        <v>38825</v>
      </c>
    </row>
    <row r="1242" spans="1:153" ht="22.5" x14ac:dyDescent="0.15">
      <c r="A1242" s="202"/>
      <c r="C1242" s="210">
        <v>88</v>
      </c>
      <c r="D1242" s="224" t="s">
        <v>749</v>
      </c>
      <c r="E1242" s="209" t="s">
        <v>2823</v>
      </c>
      <c r="F1242" s="209" t="s">
        <v>2824</v>
      </c>
      <c r="G1242" s="219">
        <v>1967</v>
      </c>
      <c r="H1242" s="219">
        <v>0</v>
      </c>
      <c r="I1242" s="208" t="s">
        <v>616</v>
      </c>
      <c r="J1242" s="221">
        <v>43157</v>
      </c>
    </row>
    <row r="1243" spans="1:153" ht="45" x14ac:dyDescent="0.15">
      <c r="A1243" s="202"/>
      <c r="C1243" s="210">
        <v>89</v>
      </c>
      <c r="D1243" s="224" t="s">
        <v>749</v>
      </c>
      <c r="E1243" s="209" t="s">
        <v>2825</v>
      </c>
      <c r="F1243" s="209" t="s">
        <v>2826</v>
      </c>
      <c r="G1243" s="219">
        <v>1943</v>
      </c>
      <c r="H1243" s="219">
        <v>0</v>
      </c>
      <c r="I1243" s="208" t="s">
        <v>616</v>
      </c>
      <c r="J1243" s="221">
        <v>43157</v>
      </c>
    </row>
    <row r="1244" spans="1:153" ht="45" x14ac:dyDescent="0.15">
      <c r="A1244" s="202"/>
      <c r="C1244" s="210">
        <v>90</v>
      </c>
      <c r="D1244" s="209" t="s">
        <v>749</v>
      </c>
      <c r="E1244" s="209" t="s">
        <v>2825</v>
      </c>
      <c r="F1244" s="209" t="s">
        <v>2827</v>
      </c>
      <c r="G1244" s="219">
        <v>1944</v>
      </c>
      <c r="H1244" s="220">
        <v>3</v>
      </c>
      <c r="I1244" s="208" t="s">
        <v>69</v>
      </c>
      <c r="J1244" s="221">
        <v>38825</v>
      </c>
    </row>
    <row r="1245" spans="1:153" ht="22.5" x14ac:dyDescent="0.15">
      <c r="A1245" s="202" t="s">
        <v>1</v>
      </c>
      <c r="C1245" s="210">
        <v>91</v>
      </c>
      <c r="D1245" s="209" t="s">
        <v>749</v>
      </c>
      <c r="E1245" s="209" t="s">
        <v>79</v>
      </c>
      <c r="F1245" s="209" t="s">
        <v>2828</v>
      </c>
      <c r="G1245" s="219">
        <v>1982</v>
      </c>
      <c r="H1245" s="220">
        <v>3</v>
      </c>
      <c r="I1245" s="208" t="s">
        <v>69</v>
      </c>
      <c r="J1245" s="221">
        <v>38825</v>
      </c>
    </row>
    <row r="1246" spans="1:153" s="223" customFormat="1" ht="22.5" x14ac:dyDescent="0.15">
      <c r="A1246" s="202"/>
      <c r="B1246" s="36"/>
      <c r="C1246" s="210">
        <v>92</v>
      </c>
      <c r="D1246" s="209" t="s">
        <v>749</v>
      </c>
      <c r="E1246" s="209" t="s">
        <v>2829</v>
      </c>
      <c r="F1246" s="209" t="s">
        <v>2830</v>
      </c>
      <c r="G1246" s="208">
        <v>1970</v>
      </c>
      <c r="H1246" s="219">
        <v>5</v>
      </c>
      <c r="I1246" s="208" t="s">
        <v>2674</v>
      </c>
      <c r="J1246" s="221">
        <v>41673</v>
      </c>
      <c r="K1246" s="36"/>
      <c r="L1246" s="12"/>
      <c r="M1246" s="12"/>
      <c r="N1246" s="12"/>
      <c r="O1246" s="12"/>
      <c r="P1246" s="12"/>
      <c r="Q1246" s="12"/>
      <c r="R1246" s="12"/>
      <c r="S1246" s="12"/>
      <c r="T1246" s="12"/>
      <c r="U1246" s="12"/>
      <c r="V1246" s="12"/>
      <c r="W1246" s="12"/>
      <c r="X1246" s="12"/>
      <c r="Y1246" s="12"/>
      <c r="Z1246" s="12"/>
      <c r="AA1246" s="12"/>
      <c r="AB1246" s="12"/>
      <c r="AC1246" s="12"/>
      <c r="AD1246" s="12"/>
      <c r="AE1246" s="12"/>
      <c r="AF1246" s="12"/>
      <c r="AG1246" s="12"/>
      <c r="AH1246" s="12"/>
      <c r="AI1246" s="12"/>
      <c r="AJ1246" s="12"/>
      <c r="AK1246" s="12"/>
      <c r="AL1246" s="12"/>
      <c r="AM1246" s="12"/>
      <c r="AN1246" s="12"/>
      <c r="AO1246" s="12"/>
      <c r="AP1246" s="12"/>
      <c r="AQ1246" s="12"/>
      <c r="AR1246" s="12"/>
      <c r="AS1246" s="12"/>
      <c r="AT1246" s="12"/>
      <c r="AU1246" s="12"/>
      <c r="AV1246" s="12"/>
      <c r="AW1246" s="12"/>
      <c r="AX1246" s="12"/>
      <c r="AY1246" s="12"/>
      <c r="AZ1246" s="12"/>
      <c r="BA1246" s="12"/>
      <c r="BB1246" s="12"/>
      <c r="BC1246" s="12"/>
      <c r="BD1246" s="12"/>
      <c r="BE1246" s="12"/>
      <c r="BF1246" s="12"/>
      <c r="BG1246" s="12"/>
      <c r="BH1246" s="12"/>
      <c r="BI1246" s="12"/>
      <c r="BJ1246" s="12"/>
      <c r="BK1246" s="12"/>
      <c r="BL1246" s="12"/>
      <c r="BM1246" s="12"/>
      <c r="BN1246" s="12"/>
      <c r="BO1246" s="12"/>
      <c r="BP1246" s="12"/>
      <c r="BQ1246" s="12"/>
      <c r="BR1246" s="12"/>
      <c r="BS1246" s="12"/>
      <c r="BT1246" s="12"/>
      <c r="BU1246" s="12"/>
      <c r="BV1246" s="12"/>
      <c r="BW1246" s="12"/>
      <c r="BX1246" s="12"/>
      <c r="BY1246" s="12"/>
      <c r="BZ1246" s="12"/>
      <c r="CA1246" s="12"/>
      <c r="CB1246" s="12"/>
      <c r="CC1246" s="12"/>
      <c r="CD1246" s="12"/>
      <c r="CE1246" s="12"/>
      <c r="CF1246" s="12"/>
      <c r="CG1246" s="12"/>
      <c r="CH1246" s="12"/>
      <c r="CI1246" s="12"/>
      <c r="CJ1246" s="12"/>
      <c r="CK1246" s="12"/>
      <c r="CL1246" s="12"/>
      <c r="CM1246" s="12"/>
      <c r="CN1246" s="12"/>
      <c r="CO1246" s="12"/>
      <c r="CP1246" s="12"/>
      <c r="CQ1246" s="12"/>
      <c r="CR1246" s="12"/>
      <c r="CS1246" s="12"/>
      <c r="CT1246" s="12"/>
      <c r="CU1246" s="12"/>
      <c r="CV1246" s="12"/>
      <c r="CW1246" s="12"/>
      <c r="CX1246" s="12"/>
      <c r="CY1246" s="12"/>
      <c r="CZ1246" s="12"/>
      <c r="DA1246" s="12"/>
      <c r="DB1246" s="12"/>
      <c r="DC1246" s="12"/>
      <c r="DD1246" s="12"/>
      <c r="DE1246" s="12"/>
      <c r="DF1246" s="12"/>
      <c r="DG1246" s="12"/>
      <c r="DH1246" s="12"/>
      <c r="DI1246" s="12"/>
      <c r="DJ1246" s="12"/>
      <c r="DK1246" s="12"/>
      <c r="DL1246" s="12"/>
      <c r="DM1246" s="12"/>
      <c r="DN1246" s="12"/>
      <c r="DO1246" s="12"/>
      <c r="DP1246" s="12"/>
      <c r="DQ1246" s="12"/>
      <c r="DR1246" s="12"/>
      <c r="DS1246" s="12"/>
      <c r="DT1246" s="12"/>
      <c r="DU1246" s="12"/>
      <c r="DV1246" s="12"/>
      <c r="DW1246" s="12"/>
      <c r="DX1246" s="12"/>
      <c r="DY1246" s="12"/>
      <c r="DZ1246" s="12"/>
      <c r="EA1246" s="12"/>
      <c r="EB1246" s="12"/>
      <c r="EC1246" s="12"/>
      <c r="ED1246" s="12"/>
      <c r="EE1246" s="12"/>
      <c r="EF1246" s="12"/>
      <c r="EG1246" s="12"/>
      <c r="EH1246" s="12"/>
      <c r="EI1246" s="12"/>
      <c r="EJ1246" s="12"/>
      <c r="EK1246" s="12"/>
      <c r="EL1246" s="12"/>
      <c r="EM1246" s="12"/>
      <c r="EN1246" s="12"/>
      <c r="EO1246" s="12"/>
      <c r="EP1246" s="12"/>
      <c r="EQ1246" s="12"/>
      <c r="ER1246" s="12"/>
      <c r="ES1246" s="12"/>
      <c r="ET1246" s="12"/>
      <c r="EU1246" s="12"/>
      <c r="EV1246" s="12"/>
      <c r="EW1246" s="12"/>
    </row>
    <row r="1247" spans="1:153" ht="22.5" x14ac:dyDescent="0.15">
      <c r="A1247" s="231"/>
      <c r="B1247" s="230"/>
      <c r="C1247" s="210">
        <v>93</v>
      </c>
      <c r="D1247" s="225" t="s">
        <v>2649</v>
      </c>
      <c r="E1247" s="225" t="s">
        <v>977</v>
      </c>
      <c r="F1247" s="225" t="s">
        <v>2831</v>
      </c>
      <c r="G1247" s="232">
        <v>1973</v>
      </c>
      <c r="H1247" s="233" t="s">
        <v>284</v>
      </c>
      <c r="I1247" s="211" t="s">
        <v>285</v>
      </c>
      <c r="J1247" s="234">
        <v>39289</v>
      </c>
      <c r="K1247" s="230"/>
      <c r="L1247" s="223"/>
      <c r="M1247" s="223"/>
      <c r="N1247" s="223"/>
      <c r="O1247" s="223"/>
      <c r="P1247" s="223"/>
      <c r="Q1247" s="223"/>
      <c r="R1247" s="223"/>
      <c r="S1247" s="223"/>
      <c r="T1247" s="223"/>
      <c r="U1247" s="223"/>
      <c r="V1247" s="223"/>
      <c r="W1247" s="223"/>
      <c r="X1247" s="223"/>
      <c r="Y1247" s="223"/>
      <c r="Z1247" s="223"/>
      <c r="AA1247" s="223"/>
      <c r="AB1247" s="223"/>
      <c r="AC1247" s="223"/>
      <c r="AD1247" s="223"/>
      <c r="AE1247" s="223"/>
      <c r="AF1247" s="223"/>
      <c r="AG1247" s="223"/>
      <c r="AH1247" s="223"/>
      <c r="AI1247" s="223"/>
      <c r="AJ1247" s="223"/>
      <c r="AK1247" s="223"/>
      <c r="AL1247" s="223"/>
      <c r="AM1247" s="223"/>
      <c r="AN1247" s="223"/>
      <c r="AO1247" s="223"/>
      <c r="AP1247" s="223"/>
      <c r="AQ1247" s="223"/>
      <c r="AR1247" s="223"/>
      <c r="AS1247" s="223"/>
      <c r="AT1247" s="223"/>
      <c r="AU1247" s="223"/>
      <c r="AV1247" s="223"/>
      <c r="AW1247" s="223"/>
      <c r="AX1247" s="223"/>
      <c r="AY1247" s="223"/>
      <c r="AZ1247" s="223"/>
      <c r="BA1247" s="223"/>
      <c r="BB1247" s="223"/>
      <c r="BC1247" s="223"/>
      <c r="BD1247" s="223"/>
      <c r="BE1247" s="223"/>
      <c r="BF1247" s="223"/>
      <c r="BG1247" s="223"/>
      <c r="BH1247" s="223"/>
      <c r="BI1247" s="223"/>
      <c r="BJ1247" s="223"/>
      <c r="BK1247" s="223"/>
      <c r="BL1247" s="223"/>
      <c r="BM1247" s="223"/>
      <c r="BN1247" s="223"/>
      <c r="BO1247" s="223"/>
      <c r="BP1247" s="223"/>
      <c r="BQ1247" s="223"/>
      <c r="BR1247" s="223"/>
      <c r="BS1247" s="223"/>
      <c r="BT1247" s="223"/>
      <c r="BU1247" s="223"/>
      <c r="BV1247" s="223"/>
      <c r="BW1247" s="223"/>
      <c r="BX1247" s="223"/>
      <c r="BY1247" s="223"/>
      <c r="BZ1247" s="223"/>
      <c r="CA1247" s="223"/>
      <c r="CB1247" s="223"/>
      <c r="CC1247" s="223"/>
      <c r="CD1247" s="223"/>
      <c r="CE1247" s="223"/>
      <c r="CF1247" s="223"/>
      <c r="CG1247" s="223"/>
      <c r="CH1247" s="223"/>
      <c r="CI1247" s="223"/>
      <c r="CJ1247" s="223"/>
      <c r="CK1247" s="223"/>
      <c r="CL1247" s="223"/>
      <c r="CM1247" s="223"/>
      <c r="CN1247" s="223"/>
      <c r="CO1247" s="223"/>
      <c r="CP1247" s="223"/>
      <c r="CQ1247" s="223"/>
      <c r="CR1247" s="223"/>
      <c r="CS1247" s="223"/>
      <c r="CT1247" s="223"/>
      <c r="CU1247" s="223"/>
      <c r="CV1247" s="223"/>
      <c r="CW1247" s="223"/>
      <c r="CX1247" s="223"/>
      <c r="CY1247" s="223"/>
      <c r="CZ1247" s="223"/>
      <c r="DA1247" s="223"/>
      <c r="DB1247" s="223"/>
      <c r="DC1247" s="223"/>
      <c r="DD1247" s="223"/>
      <c r="DE1247" s="223"/>
      <c r="DF1247" s="223"/>
      <c r="DG1247" s="223"/>
      <c r="DH1247" s="223"/>
      <c r="DI1247" s="223"/>
      <c r="DJ1247" s="223"/>
      <c r="DK1247" s="223"/>
      <c r="DL1247" s="223"/>
      <c r="DM1247" s="223"/>
      <c r="DN1247" s="223"/>
      <c r="DO1247" s="223"/>
      <c r="DP1247" s="223"/>
      <c r="DQ1247" s="223"/>
      <c r="DR1247" s="223"/>
      <c r="DS1247" s="223"/>
      <c r="DT1247" s="223"/>
      <c r="DU1247" s="223"/>
      <c r="DV1247" s="223"/>
      <c r="DW1247" s="223"/>
      <c r="DX1247" s="223"/>
      <c r="DY1247" s="223"/>
      <c r="DZ1247" s="223"/>
      <c r="EA1247" s="223"/>
      <c r="EB1247" s="223"/>
      <c r="EC1247" s="223"/>
      <c r="ED1247" s="223"/>
      <c r="EE1247" s="223"/>
      <c r="EF1247" s="223"/>
      <c r="EG1247" s="223"/>
      <c r="EH1247" s="223"/>
      <c r="EI1247" s="223"/>
      <c r="EJ1247" s="223"/>
      <c r="EK1247" s="223"/>
      <c r="EL1247" s="223"/>
      <c r="EM1247" s="223"/>
      <c r="EN1247" s="223"/>
      <c r="EO1247" s="223"/>
      <c r="EP1247" s="223"/>
      <c r="EQ1247" s="223"/>
      <c r="ER1247" s="223"/>
      <c r="ES1247" s="223"/>
      <c r="ET1247" s="223"/>
      <c r="EU1247" s="223"/>
      <c r="EV1247" s="223"/>
      <c r="EW1247" s="223"/>
    </row>
    <row r="1248" spans="1:153" ht="22.5" x14ac:dyDescent="0.15">
      <c r="A1248" s="202"/>
      <c r="B1248" s="34"/>
      <c r="C1248" s="210">
        <v>94</v>
      </c>
      <c r="D1248" s="209" t="s">
        <v>2667</v>
      </c>
      <c r="E1248" s="209"/>
      <c r="F1248" s="209" t="s">
        <v>2832</v>
      </c>
      <c r="G1248" s="219" t="s">
        <v>1690</v>
      </c>
      <c r="H1248" s="235">
        <f>15/11</f>
        <v>1.3636363636363635</v>
      </c>
      <c r="I1248" s="208" t="s">
        <v>2709</v>
      </c>
      <c r="J1248" s="221">
        <v>41048</v>
      </c>
      <c r="K1248" s="34"/>
    </row>
    <row r="1249" spans="1:153" ht="22.5" x14ac:dyDescent="0.15">
      <c r="A1249" s="202"/>
      <c r="C1249" s="210">
        <v>95</v>
      </c>
      <c r="D1249" s="209" t="s">
        <v>749</v>
      </c>
      <c r="E1249" s="209" t="s">
        <v>2833</v>
      </c>
      <c r="F1249" s="209" t="s">
        <v>2834</v>
      </c>
      <c r="G1249" s="219">
        <v>1984</v>
      </c>
      <c r="H1249" s="220">
        <v>5</v>
      </c>
      <c r="I1249" s="208" t="s">
        <v>808</v>
      </c>
      <c r="J1249" s="221">
        <v>40669</v>
      </c>
    </row>
    <row r="1250" spans="1:153" ht="22.5" x14ac:dyDescent="0.15">
      <c r="A1250" s="202"/>
      <c r="C1250" s="210">
        <v>96</v>
      </c>
      <c r="D1250" s="209" t="s">
        <v>749</v>
      </c>
      <c r="E1250" s="209" t="s">
        <v>2835</v>
      </c>
      <c r="F1250" s="209" t="s">
        <v>2836</v>
      </c>
      <c r="G1250" s="219">
        <v>1956</v>
      </c>
      <c r="H1250" s="220">
        <v>3</v>
      </c>
      <c r="I1250" s="208" t="s">
        <v>69</v>
      </c>
      <c r="J1250" s="221">
        <v>38825</v>
      </c>
    </row>
    <row r="1251" spans="1:153" ht="22.5" x14ac:dyDescent="0.15">
      <c r="A1251" s="202"/>
      <c r="C1251" s="210">
        <v>97</v>
      </c>
      <c r="D1251" s="209" t="s">
        <v>749</v>
      </c>
      <c r="E1251" s="209" t="s">
        <v>2837</v>
      </c>
      <c r="F1251" s="209" t="s">
        <v>2838</v>
      </c>
      <c r="G1251" s="219">
        <v>1943</v>
      </c>
      <c r="H1251" s="220">
        <v>10</v>
      </c>
      <c r="I1251" s="208" t="s">
        <v>2839</v>
      </c>
      <c r="J1251" s="221">
        <v>41070</v>
      </c>
    </row>
    <row r="1252" spans="1:153" ht="22.5" x14ac:dyDescent="0.15">
      <c r="A1252" s="202" t="s">
        <v>1</v>
      </c>
      <c r="C1252" s="210">
        <v>98</v>
      </c>
      <c r="D1252" s="209" t="s">
        <v>2667</v>
      </c>
      <c r="E1252" s="209" t="s">
        <v>2840</v>
      </c>
      <c r="F1252" s="209" t="s">
        <v>2841</v>
      </c>
      <c r="G1252" s="219">
        <v>1976</v>
      </c>
      <c r="H1252" s="220">
        <v>3</v>
      </c>
      <c r="I1252" s="208" t="s">
        <v>2842</v>
      </c>
      <c r="J1252" s="221">
        <v>39772</v>
      </c>
    </row>
    <row r="1253" spans="1:153" ht="22.5" x14ac:dyDescent="0.15">
      <c r="A1253" s="202"/>
      <c r="C1253" s="210">
        <v>99</v>
      </c>
      <c r="D1253" s="209" t="s">
        <v>749</v>
      </c>
      <c r="E1253" s="209" t="s">
        <v>2844</v>
      </c>
      <c r="F1253" s="209" t="s">
        <v>2845</v>
      </c>
      <c r="G1253" s="219">
        <v>1960</v>
      </c>
      <c r="H1253" s="220">
        <v>0</v>
      </c>
      <c r="I1253" s="208" t="s">
        <v>1083</v>
      </c>
      <c r="J1253" s="221">
        <v>40000</v>
      </c>
    </row>
    <row r="1254" spans="1:153" ht="22.5" x14ac:dyDescent="0.15">
      <c r="A1254" s="202"/>
      <c r="C1254" s="210">
        <v>100</v>
      </c>
      <c r="D1254" s="209" t="s">
        <v>749</v>
      </c>
      <c r="E1254" s="209" t="s">
        <v>2846</v>
      </c>
      <c r="F1254" s="209" t="s">
        <v>2847</v>
      </c>
      <c r="G1254" s="219" t="s">
        <v>2767</v>
      </c>
      <c r="H1254" s="235">
        <f>15/11</f>
        <v>1.3636363636363635</v>
      </c>
      <c r="I1254" s="208" t="s">
        <v>2709</v>
      </c>
      <c r="J1254" s="221">
        <v>41048</v>
      </c>
    </row>
    <row r="1255" spans="1:153" ht="22.5" x14ac:dyDescent="0.15">
      <c r="A1255" s="202"/>
      <c r="C1255" s="210">
        <v>101</v>
      </c>
      <c r="D1255" s="209" t="s">
        <v>749</v>
      </c>
      <c r="E1255" s="209" t="s">
        <v>2846</v>
      </c>
      <c r="F1255" s="209" t="s">
        <v>2848</v>
      </c>
      <c r="G1255" s="219" t="s">
        <v>2767</v>
      </c>
      <c r="H1255" s="235">
        <f>15/11</f>
        <v>1.3636363636363635</v>
      </c>
      <c r="I1255" s="208" t="s">
        <v>2709</v>
      </c>
      <c r="J1255" s="221">
        <v>41048</v>
      </c>
    </row>
    <row r="1256" spans="1:153" ht="22.5" x14ac:dyDescent="0.15">
      <c r="A1256" s="202"/>
      <c r="C1256" s="210">
        <v>102</v>
      </c>
      <c r="D1256" s="209" t="s">
        <v>749</v>
      </c>
      <c r="E1256" s="209" t="s">
        <v>2849</v>
      </c>
      <c r="F1256" s="209" t="s">
        <v>2850</v>
      </c>
      <c r="G1256" s="208" t="s">
        <v>77</v>
      </c>
      <c r="H1256" s="219">
        <v>5</v>
      </c>
      <c r="I1256" s="208" t="s">
        <v>2674</v>
      </c>
      <c r="J1256" s="221">
        <v>41673</v>
      </c>
    </row>
    <row r="1257" spans="1:153" ht="22.5" x14ac:dyDescent="0.15">
      <c r="A1257" s="227" t="s">
        <v>52</v>
      </c>
      <c r="C1257" s="210">
        <v>103</v>
      </c>
      <c r="D1257" s="209" t="s">
        <v>2667</v>
      </c>
      <c r="E1257" s="209" t="s">
        <v>2851</v>
      </c>
      <c r="F1257" s="209" t="s">
        <v>2852</v>
      </c>
      <c r="G1257" s="219">
        <v>1942</v>
      </c>
      <c r="H1257" s="220">
        <v>10</v>
      </c>
      <c r="I1257" s="208" t="s">
        <v>2853</v>
      </c>
      <c r="J1257" s="221">
        <v>39921</v>
      </c>
    </row>
    <row r="1258" spans="1:153" ht="22.5" x14ac:dyDescent="0.15">
      <c r="A1258" s="202"/>
      <c r="C1258" s="210">
        <v>104</v>
      </c>
      <c r="D1258" s="209" t="s">
        <v>749</v>
      </c>
      <c r="E1258" s="209" t="s">
        <v>2854</v>
      </c>
      <c r="F1258" s="209" t="s">
        <v>2855</v>
      </c>
      <c r="G1258" s="219">
        <v>1957</v>
      </c>
      <c r="H1258" s="220">
        <v>10</v>
      </c>
      <c r="I1258" s="208" t="s">
        <v>36</v>
      </c>
      <c r="J1258" s="221">
        <v>39858</v>
      </c>
    </row>
    <row r="1259" spans="1:153" ht="22.5" x14ac:dyDescent="0.15">
      <c r="A1259" s="202"/>
      <c r="C1259" s="210">
        <v>105</v>
      </c>
      <c r="D1259" s="209" t="s">
        <v>749</v>
      </c>
      <c r="E1259" s="209" t="s">
        <v>2856</v>
      </c>
      <c r="F1259" s="209" t="s">
        <v>2857</v>
      </c>
      <c r="G1259" s="219">
        <v>1969</v>
      </c>
      <c r="H1259" s="220">
        <f>135/150</f>
        <v>0.9</v>
      </c>
      <c r="I1259" s="208" t="s">
        <v>172</v>
      </c>
      <c r="J1259" s="221">
        <v>40389</v>
      </c>
    </row>
    <row r="1260" spans="1:153" ht="33.75" x14ac:dyDescent="0.15">
      <c r="A1260" s="202"/>
      <c r="C1260" s="210">
        <v>106</v>
      </c>
      <c r="D1260" s="209" t="s">
        <v>749</v>
      </c>
      <c r="E1260" s="209" t="s">
        <v>2858</v>
      </c>
      <c r="F1260" s="209" t="s">
        <v>2859</v>
      </c>
      <c r="G1260" s="208">
        <v>1987</v>
      </c>
      <c r="H1260" s="219">
        <v>5</v>
      </c>
      <c r="I1260" s="208" t="s">
        <v>2674</v>
      </c>
      <c r="J1260" s="221">
        <v>41673</v>
      </c>
    </row>
    <row r="1261" spans="1:153" ht="33.75" x14ac:dyDescent="0.15">
      <c r="A1261" s="202" t="s">
        <v>2860</v>
      </c>
      <c r="C1261" s="210">
        <v>107</v>
      </c>
      <c r="D1261" s="209" t="s">
        <v>749</v>
      </c>
      <c r="E1261" s="209" t="s">
        <v>2861</v>
      </c>
      <c r="F1261" s="209" t="s">
        <v>2862</v>
      </c>
      <c r="G1261" s="219">
        <v>1977</v>
      </c>
      <c r="H1261" s="220">
        <v>3</v>
      </c>
      <c r="I1261" s="208" t="s">
        <v>69</v>
      </c>
      <c r="J1261" s="221">
        <v>38825</v>
      </c>
    </row>
    <row r="1262" spans="1:153" s="223" customFormat="1" ht="22.5" x14ac:dyDescent="0.15">
      <c r="A1262" s="202"/>
      <c r="B1262" s="36"/>
      <c r="C1262" s="210">
        <v>108</v>
      </c>
      <c r="D1262" s="209" t="s">
        <v>749</v>
      </c>
      <c r="E1262" s="209" t="s">
        <v>2863</v>
      </c>
      <c r="F1262" s="209" t="s">
        <v>2864</v>
      </c>
      <c r="G1262" s="219">
        <v>1945</v>
      </c>
      <c r="H1262" s="220">
        <f>135/150</f>
        <v>0.9</v>
      </c>
      <c r="I1262" s="208" t="s">
        <v>172</v>
      </c>
      <c r="J1262" s="221">
        <v>40389</v>
      </c>
      <c r="K1262" s="36"/>
      <c r="L1262" s="12"/>
      <c r="M1262" s="12"/>
      <c r="N1262" s="12"/>
      <c r="O1262" s="12"/>
      <c r="P1262" s="1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2"/>
      <c r="AM1262" s="12"/>
      <c r="AN1262" s="12"/>
      <c r="AO1262" s="12"/>
      <c r="AP1262" s="12"/>
      <c r="AQ1262" s="12"/>
      <c r="AR1262" s="12"/>
      <c r="AS1262" s="12"/>
      <c r="AT1262" s="12"/>
      <c r="AU1262" s="12"/>
      <c r="AV1262" s="12"/>
      <c r="AW1262" s="12"/>
      <c r="AX1262" s="12"/>
      <c r="AY1262" s="12"/>
      <c r="AZ1262" s="12"/>
      <c r="BA1262" s="12"/>
      <c r="BB1262" s="12"/>
      <c r="BC1262" s="12"/>
      <c r="BD1262" s="12"/>
      <c r="BE1262" s="12"/>
      <c r="BF1262" s="12"/>
      <c r="BG1262" s="12"/>
      <c r="BH1262" s="12"/>
      <c r="BI1262" s="12"/>
      <c r="BJ1262" s="12"/>
      <c r="BK1262" s="12"/>
      <c r="BL1262" s="12"/>
      <c r="BM1262" s="12"/>
      <c r="BN1262" s="12"/>
      <c r="BO1262" s="12"/>
      <c r="BP1262" s="12"/>
      <c r="BQ1262" s="12"/>
      <c r="BR1262" s="12"/>
      <c r="BS1262" s="12"/>
      <c r="BT1262" s="12"/>
      <c r="BU1262" s="12"/>
      <c r="BV1262" s="12"/>
      <c r="BW1262" s="12"/>
      <c r="BX1262" s="12"/>
      <c r="BY1262" s="12"/>
      <c r="BZ1262" s="12"/>
      <c r="CA1262" s="12"/>
      <c r="CB1262" s="12"/>
      <c r="CC1262" s="12"/>
      <c r="CD1262" s="12"/>
      <c r="CE1262" s="12"/>
      <c r="CF1262" s="12"/>
      <c r="CG1262" s="12"/>
      <c r="CH1262" s="12"/>
      <c r="CI1262" s="12"/>
      <c r="CJ1262" s="12"/>
      <c r="CK1262" s="12"/>
      <c r="CL1262" s="12"/>
      <c r="CM1262" s="12"/>
      <c r="CN1262" s="12"/>
      <c r="CO1262" s="12"/>
      <c r="CP1262" s="12"/>
      <c r="CQ1262" s="12"/>
      <c r="CR1262" s="12"/>
      <c r="CS1262" s="12"/>
      <c r="CT1262" s="12"/>
      <c r="CU1262" s="12"/>
      <c r="CV1262" s="12"/>
      <c r="CW1262" s="12"/>
      <c r="CX1262" s="12"/>
      <c r="CY1262" s="12"/>
      <c r="CZ1262" s="12"/>
      <c r="DA1262" s="12"/>
      <c r="DB1262" s="12"/>
      <c r="DC1262" s="12"/>
      <c r="DD1262" s="12"/>
      <c r="DE1262" s="12"/>
      <c r="DF1262" s="12"/>
      <c r="DG1262" s="12"/>
      <c r="DH1262" s="12"/>
      <c r="DI1262" s="12"/>
      <c r="DJ1262" s="12"/>
      <c r="DK1262" s="12"/>
      <c r="DL1262" s="12"/>
      <c r="DM1262" s="12"/>
      <c r="DN1262" s="12"/>
      <c r="DO1262" s="12"/>
      <c r="DP1262" s="12"/>
      <c r="DQ1262" s="12"/>
      <c r="DR1262" s="12"/>
      <c r="DS1262" s="12"/>
      <c r="DT1262" s="12"/>
      <c r="DU1262" s="12"/>
      <c r="DV1262" s="12"/>
      <c r="DW1262" s="12"/>
      <c r="DX1262" s="12"/>
      <c r="DY1262" s="12"/>
      <c r="DZ1262" s="12"/>
      <c r="EA1262" s="12"/>
      <c r="EB1262" s="12"/>
      <c r="EC1262" s="12"/>
      <c r="ED1262" s="12"/>
      <c r="EE1262" s="12"/>
      <c r="EF1262" s="12"/>
      <c r="EG1262" s="12"/>
      <c r="EH1262" s="12"/>
      <c r="EI1262" s="12"/>
      <c r="EJ1262" s="12"/>
      <c r="EK1262" s="12"/>
      <c r="EL1262" s="12"/>
      <c r="EM1262" s="12"/>
      <c r="EN1262" s="12"/>
      <c r="EO1262" s="12"/>
      <c r="EP1262" s="12"/>
      <c r="EQ1262" s="12"/>
      <c r="ER1262" s="12"/>
      <c r="ES1262" s="12"/>
      <c r="ET1262" s="12"/>
      <c r="EU1262" s="12"/>
      <c r="EV1262" s="12"/>
      <c r="EW1262" s="12"/>
    </row>
    <row r="1263" spans="1:153" x14ac:dyDescent="0.15">
      <c r="A1263" s="202"/>
      <c r="C1263" s="210">
        <v>109</v>
      </c>
      <c r="D1263" s="209" t="s">
        <v>749</v>
      </c>
      <c r="E1263" s="209" t="s">
        <v>2865</v>
      </c>
      <c r="F1263" s="209" t="s">
        <v>2866</v>
      </c>
      <c r="G1263" s="219">
        <v>1962</v>
      </c>
      <c r="H1263" s="220">
        <f>135/150</f>
        <v>0.9</v>
      </c>
      <c r="I1263" s="208" t="s">
        <v>172</v>
      </c>
      <c r="J1263" s="221">
        <v>40389</v>
      </c>
      <c r="L1263" s="223"/>
      <c r="M1263" s="223"/>
      <c r="N1263" s="223"/>
      <c r="O1263" s="223"/>
      <c r="P1263" s="223"/>
      <c r="Q1263" s="223"/>
      <c r="R1263" s="223"/>
      <c r="S1263" s="223"/>
      <c r="T1263" s="223"/>
      <c r="U1263" s="223"/>
      <c r="V1263" s="223"/>
      <c r="W1263" s="223"/>
      <c r="X1263" s="223"/>
      <c r="Y1263" s="223"/>
      <c r="Z1263" s="223"/>
      <c r="AA1263" s="223"/>
      <c r="AB1263" s="223"/>
      <c r="AC1263" s="223"/>
      <c r="AD1263" s="223"/>
      <c r="AE1263" s="223"/>
      <c r="AF1263" s="223"/>
      <c r="AG1263" s="223"/>
      <c r="AH1263" s="223"/>
      <c r="AI1263" s="223"/>
      <c r="AJ1263" s="223"/>
      <c r="AK1263" s="223"/>
      <c r="AL1263" s="223"/>
      <c r="AM1263" s="223"/>
      <c r="AN1263" s="223"/>
      <c r="AO1263" s="223"/>
      <c r="AP1263" s="223"/>
      <c r="AQ1263" s="223"/>
      <c r="AR1263" s="223"/>
      <c r="AS1263" s="223"/>
      <c r="AT1263" s="223"/>
      <c r="AU1263" s="223"/>
      <c r="AV1263" s="223"/>
      <c r="AW1263" s="223"/>
      <c r="AX1263" s="223"/>
      <c r="AY1263" s="223"/>
      <c r="AZ1263" s="223"/>
      <c r="BA1263" s="223"/>
      <c r="BB1263" s="223"/>
      <c r="BC1263" s="223"/>
      <c r="BD1263" s="223"/>
      <c r="BE1263" s="223"/>
      <c r="BF1263" s="223"/>
      <c r="BG1263" s="223"/>
      <c r="BH1263" s="223"/>
      <c r="BI1263" s="223"/>
      <c r="BJ1263" s="223"/>
      <c r="BK1263" s="223"/>
      <c r="BL1263" s="223"/>
      <c r="BM1263" s="223"/>
      <c r="BN1263" s="223"/>
      <c r="BO1263" s="223"/>
      <c r="BP1263" s="223"/>
      <c r="BQ1263" s="223"/>
      <c r="BR1263" s="223"/>
      <c r="BS1263" s="223"/>
      <c r="BT1263" s="223"/>
      <c r="BU1263" s="223"/>
      <c r="BV1263" s="223"/>
      <c r="BW1263" s="223"/>
      <c r="BX1263" s="223"/>
      <c r="BY1263" s="223"/>
      <c r="BZ1263" s="223"/>
      <c r="CA1263" s="223"/>
      <c r="CB1263" s="223"/>
      <c r="CC1263" s="223"/>
      <c r="CD1263" s="223"/>
      <c r="CE1263" s="223"/>
      <c r="CF1263" s="223"/>
      <c r="CG1263" s="223"/>
      <c r="CH1263" s="223"/>
      <c r="CI1263" s="223"/>
      <c r="CJ1263" s="223"/>
      <c r="CK1263" s="223"/>
      <c r="CL1263" s="223"/>
      <c r="CM1263" s="223"/>
      <c r="CN1263" s="223"/>
      <c r="CO1263" s="223"/>
      <c r="CP1263" s="223"/>
      <c r="CQ1263" s="223"/>
      <c r="CR1263" s="223"/>
      <c r="CS1263" s="223"/>
      <c r="CT1263" s="223"/>
      <c r="CU1263" s="223"/>
      <c r="CV1263" s="223"/>
      <c r="CW1263" s="223"/>
      <c r="CX1263" s="223"/>
      <c r="CY1263" s="223"/>
      <c r="CZ1263" s="223"/>
      <c r="DA1263" s="223"/>
      <c r="DB1263" s="223"/>
      <c r="DC1263" s="223"/>
      <c r="DD1263" s="223"/>
      <c r="DE1263" s="223"/>
      <c r="DF1263" s="223"/>
      <c r="DG1263" s="223"/>
      <c r="DH1263" s="223"/>
      <c r="DI1263" s="223"/>
      <c r="DJ1263" s="223"/>
      <c r="DK1263" s="223"/>
      <c r="DL1263" s="223"/>
      <c r="DM1263" s="223"/>
      <c r="DN1263" s="223"/>
      <c r="DO1263" s="223"/>
      <c r="DP1263" s="223"/>
      <c r="DQ1263" s="223"/>
      <c r="DR1263" s="223"/>
      <c r="DS1263" s="223"/>
      <c r="DT1263" s="223"/>
      <c r="DU1263" s="223"/>
      <c r="DV1263" s="223"/>
      <c r="DW1263" s="223"/>
      <c r="DX1263" s="223"/>
      <c r="DY1263" s="223"/>
      <c r="DZ1263" s="223"/>
      <c r="EA1263" s="223"/>
      <c r="EB1263" s="223"/>
      <c r="EC1263" s="223"/>
      <c r="ED1263" s="223"/>
      <c r="EE1263" s="223"/>
      <c r="EF1263" s="223"/>
      <c r="EG1263" s="223"/>
      <c r="EH1263" s="223"/>
      <c r="EI1263" s="223"/>
      <c r="EJ1263" s="223"/>
      <c r="EK1263" s="223"/>
      <c r="EL1263" s="223"/>
      <c r="EM1263" s="223"/>
      <c r="EN1263" s="223"/>
      <c r="EO1263" s="223"/>
      <c r="EP1263" s="223"/>
      <c r="EQ1263" s="223"/>
      <c r="ER1263" s="223"/>
      <c r="ES1263" s="223"/>
      <c r="ET1263" s="223"/>
      <c r="EU1263" s="223"/>
      <c r="EV1263" s="223"/>
      <c r="EW1263" s="223"/>
    </row>
    <row r="1264" spans="1:153" ht="33.75" x14ac:dyDescent="0.15">
      <c r="A1264" s="202"/>
      <c r="C1264" s="210">
        <v>110</v>
      </c>
      <c r="D1264" s="209" t="s">
        <v>2667</v>
      </c>
      <c r="E1264" s="209" t="s">
        <v>2867</v>
      </c>
      <c r="F1264" s="209" t="s">
        <v>2868</v>
      </c>
      <c r="G1264" s="219">
        <v>1941</v>
      </c>
      <c r="H1264" s="220" t="s">
        <v>1920</v>
      </c>
      <c r="I1264" s="236" t="s">
        <v>89</v>
      </c>
      <c r="J1264" s="237" t="s">
        <v>89</v>
      </c>
    </row>
    <row r="1265" spans="1:10" ht="33.75" x14ac:dyDescent="0.15">
      <c r="A1265" s="202" t="s">
        <v>1</v>
      </c>
      <c r="C1265" s="210">
        <v>111</v>
      </c>
      <c r="D1265" s="209" t="s">
        <v>2667</v>
      </c>
      <c r="E1265" s="209" t="s">
        <v>2869</v>
      </c>
      <c r="F1265" s="209" t="s">
        <v>2870</v>
      </c>
      <c r="G1265" s="219">
        <v>1960</v>
      </c>
      <c r="H1265" s="220">
        <f>135/150</f>
        <v>0.9</v>
      </c>
      <c r="I1265" s="208" t="s">
        <v>172</v>
      </c>
      <c r="J1265" s="221">
        <v>40389</v>
      </c>
    </row>
    <row r="1266" spans="1:10" ht="22.5" x14ac:dyDescent="0.15">
      <c r="A1266" s="202" t="s">
        <v>2871</v>
      </c>
      <c r="C1266" s="210">
        <v>112</v>
      </c>
      <c r="D1266" s="209" t="s">
        <v>2667</v>
      </c>
      <c r="E1266" s="209" t="s">
        <v>2872</v>
      </c>
      <c r="F1266" s="209" t="s">
        <v>2873</v>
      </c>
      <c r="G1266" s="219" t="s">
        <v>77</v>
      </c>
      <c r="H1266" s="220">
        <v>20</v>
      </c>
      <c r="I1266" s="236" t="s">
        <v>2874</v>
      </c>
      <c r="J1266" s="237">
        <v>38825</v>
      </c>
    </row>
    <row r="1267" spans="1:10" ht="22.5" x14ac:dyDescent="0.15">
      <c r="A1267" s="202"/>
      <c r="C1267" s="210">
        <v>113</v>
      </c>
      <c r="D1267" s="209" t="s">
        <v>749</v>
      </c>
      <c r="E1267" s="209" t="s">
        <v>2875</v>
      </c>
      <c r="F1267" s="209" t="s">
        <v>2876</v>
      </c>
      <c r="G1267" s="219" t="s">
        <v>77</v>
      </c>
      <c r="H1267" s="220" t="s">
        <v>89</v>
      </c>
      <c r="I1267" s="208" t="s">
        <v>981</v>
      </c>
      <c r="J1267" s="221">
        <v>39814</v>
      </c>
    </row>
    <row r="1268" spans="1:10" x14ac:dyDescent="0.15">
      <c r="A1268" s="202"/>
      <c r="C1268" s="210">
        <v>114</v>
      </c>
      <c r="D1268" s="209" t="s">
        <v>749</v>
      </c>
      <c r="E1268" s="209" t="s">
        <v>2877</v>
      </c>
      <c r="F1268" s="209" t="s">
        <v>2878</v>
      </c>
      <c r="G1268" s="219" t="s">
        <v>2807</v>
      </c>
      <c r="H1268" s="220">
        <f>135/150</f>
        <v>0.9</v>
      </c>
      <c r="I1268" s="208" t="s">
        <v>172</v>
      </c>
      <c r="J1268" s="221">
        <v>40389</v>
      </c>
    </row>
    <row r="1269" spans="1:10" ht="22.5" x14ac:dyDescent="0.15">
      <c r="A1269" s="202"/>
      <c r="C1269" s="210">
        <v>115</v>
      </c>
      <c r="D1269" s="209" t="s">
        <v>2667</v>
      </c>
      <c r="E1269" s="209" t="s">
        <v>2879</v>
      </c>
      <c r="F1269" s="209" t="s">
        <v>2880</v>
      </c>
      <c r="G1269" s="219">
        <v>1916</v>
      </c>
      <c r="H1269" s="220">
        <v>10</v>
      </c>
      <c r="I1269" s="208" t="s">
        <v>88</v>
      </c>
      <c r="J1269" s="221">
        <v>40179</v>
      </c>
    </row>
    <row r="1270" spans="1:10" ht="22.5" x14ac:dyDescent="0.15">
      <c r="A1270" s="202"/>
      <c r="C1270" s="210">
        <v>116</v>
      </c>
      <c r="D1270" s="209" t="s">
        <v>749</v>
      </c>
      <c r="E1270" s="209" t="s">
        <v>2881</v>
      </c>
      <c r="F1270" s="209" t="s">
        <v>2882</v>
      </c>
      <c r="G1270" s="219">
        <v>1939</v>
      </c>
      <c r="H1270" s="220">
        <f t="shared" ref="H1270:H1275" si="0">135/150</f>
        <v>0.9</v>
      </c>
      <c r="I1270" s="208" t="s">
        <v>172</v>
      </c>
      <c r="J1270" s="221">
        <v>40389</v>
      </c>
    </row>
    <row r="1271" spans="1:10" ht="22.5" x14ac:dyDescent="0.15">
      <c r="A1271" s="202"/>
      <c r="C1271" s="210">
        <v>117</v>
      </c>
      <c r="D1271" s="209" t="s">
        <v>749</v>
      </c>
      <c r="E1271" s="209" t="s">
        <v>2881</v>
      </c>
      <c r="F1271" s="209" t="s">
        <v>2883</v>
      </c>
      <c r="G1271" s="219">
        <v>1943</v>
      </c>
      <c r="H1271" s="220">
        <f t="shared" si="0"/>
        <v>0.9</v>
      </c>
      <c r="I1271" s="208" t="s">
        <v>172</v>
      </c>
      <c r="J1271" s="221">
        <v>40389</v>
      </c>
    </row>
    <row r="1272" spans="1:10" ht="22.5" x14ac:dyDescent="0.15">
      <c r="A1272" s="202"/>
      <c r="C1272" s="210">
        <v>118</v>
      </c>
      <c r="D1272" s="209" t="s">
        <v>749</v>
      </c>
      <c r="E1272" s="209" t="s">
        <v>2884</v>
      </c>
      <c r="F1272" s="209" t="s">
        <v>2885</v>
      </c>
      <c r="G1272" s="219">
        <v>1937</v>
      </c>
      <c r="H1272" s="220">
        <f t="shared" si="0"/>
        <v>0.9</v>
      </c>
      <c r="I1272" s="208" t="s">
        <v>172</v>
      </c>
      <c r="J1272" s="221">
        <v>40389</v>
      </c>
    </row>
    <row r="1273" spans="1:10" ht="22.5" x14ac:dyDescent="0.15">
      <c r="A1273" s="202"/>
      <c r="C1273" s="210">
        <v>119</v>
      </c>
      <c r="D1273" s="209" t="s">
        <v>749</v>
      </c>
      <c r="E1273" s="209" t="s">
        <v>2884</v>
      </c>
      <c r="F1273" s="209" t="s">
        <v>2886</v>
      </c>
      <c r="G1273" s="219">
        <v>1940</v>
      </c>
      <c r="H1273" s="220">
        <f t="shared" si="0"/>
        <v>0.9</v>
      </c>
      <c r="I1273" s="208" t="s">
        <v>172</v>
      </c>
      <c r="J1273" s="221">
        <v>40389</v>
      </c>
    </row>
    <row r="1274" spans="1:10" ht="22.5" x14ac:dyDescent="0.15">
      <c r="A1274" s="202"/>
      <c r="C1274" s="210">
        <v>120</v>
      </c>
      <c r="D1274" s="209" t="s">
        <v>749</v>
      </c>
      <c r="E1274" s="209" t="s">
        <v>2884</v>
      </c>
      <c r="F1274" s="209" t="s">
        <v>2887</v>
      </c>
      <c r="G1274" s="219">
        <v>1941</v>
      </c>
      <c r="H1274" s="220">
        <f t="shared" si="0"/>
        <v>0.9</v>
      </c>
      <c r="I1274" s="208" t="s">
        <v>172</v>
      </c>
      <c r="J1274" s="221">
        <v>40389</v>
      </c>
    </row>
    <row r="1275" spans="1:10" ht="22.5" x14ac:dyDescent="0.15">
      <c r="A1275" s="202"/>
      <c r="C1275" s="210">
        <v>121</v>
      </c>
      <c r="D1275" s="209" t="s">
        <v>749</v>
      </c>
      <c r="E1275" s="209" t="s">
        <v>2888</v>
      </c>
      <c r="F1275" s="209" t="s">
        <v>2889</v>
      </c>
      <c r="G1275" s="219">
        <v>1959</v>
      </c>
      <c r="H1275" s="220">
        <f t="shared" si="0"/>
        <v>0.9</v>
      </c>
      <c r="I1275" s="208" t="s">
        <v>172</v>
      </c>
      <c r="J1275" s="221">
        <v>40389</v>
      </c>
    </row>
    <row r="1276" spans="1:10" ht="22.5" x14ac:dyDescent="0.15">
      <c r="A1276" s="202"/>
      <c r="C1276" s="210">
        <v>122</v>
      </c>
      <c r="D1276" s="209" t="s">
        <v>749</v>
      </c>
      <c r="E1276" s="209" t="s">
        <v>2890</v>
      </c>
      <c r="F1276" s="209" t="s">
        <v>2891</v>
      </c>
      <c r="G1276" s="219">
        <v>1960</v>
      </c>
      <c r="H1276" s="219">
        <v>5</v>
      </c>
      <c r="I1276" s="208" t="s">
        <v>2674</v>
      </c>
      <c r="J1276" s="221">
        <v>41673</v>
      </c>
    </row>
    <row r="1277" spans="1:10" ht="22.5" x14ac:dyDescent="0.15">
      <c r="A1277" s="202"/>
      <c r="C1277" s="210">
        <v>123</v>
      </c>
      <c r="D1277" s="209" t="s">
        <v>749</v>
      </c>
      <c r="E1277" s="209" t="s">
        <v>2892</v>
      </c>
      <c r="F1277" s="209" t="s">
        <v>2893</v>
      </c>
      <c r="G1277" s="219">
        <v>1963</v>
      </c>
      <c r="H1277" s="220">
        <f>135/150</f>
        <v>0.9</v>
      </c>
      <c r="I1277" s="208" t="s">
        <v>172</v>
      </c>
      <c r="J1277" s="221">
        <v>40389</v>
      </c>
    </row>
    <row r="1278" spans="1:10" ht="45" x14ac:dyDescent="0.15">
      <c r="A1278" s="202"/>
      <c r="C1278" s="210">
        <v>124</v>
      </c>
      <c r="D1278" s="209" t="s">
        <v>749</v>
      </c>
      <c r="E1278" s="209" t="s">
        <v>2894</v>
      </c>
      <c r="F1278" s="209" t="s">
        <v>2895</v>
      </c>
      <c r="G1278" s="219">
        <v>1941</v>
      </c>
      <c r="H1278" s="220">
        <f>135/150</f>
        <v>0.9</v>
      </c>
      <c r="I1278" s="208" t="s">
        <v>172</v>
      </c>
      <c r="J1278" s="221">
        <v>40389</v>
      </c>
    </row>
    <row r="1279" spans="1:10" ht="22.5" x14ac:dyDescent="0.15">
      <c r="A1279" s="202"/>
      <c r="C1279" s="210">
        <v>125</v>
      </c>
      <c r="D1279" s="209" t="s">
        <v>2649</v>
      </c>
      <c r="E1279" s="209" t="s">
        <v>2896</v>
      </c>
      <c r="F1279" s="209" t="s">
        <v>2897</v>
      </c>
      <c r="G1279" s="219">
        <v>1952</v>
      </c>
      <c r="H1279" s="220">
        <v>29</v>
      </c>
      <c r="I1279" s="208" t="s">
        <v>1142</v>
      </c>
      <c r="J1279" s="221">
        <v>39287</v>
      </c>
    </row>
    <row r="1280" spans="1:10" ht="22.5" x14ac:dyDescent="0.15">
      <c r="A1280" s="202"/>
      <c r="C1280" s="210">
        <v>126</v>
      </c>
      <c r="D1280" s="209" t="s">
        <v>749</v>
      </c>
      <c r="E1280" s="209" t="s">
        <v>2898</v>
      </c>
      <c r="F1280" s="209" t="s">
        <v>2899</v>
      </c>
      <c r="G1280" s="219">
        <v>1949</v>
      </c>
      <c r="H1280" s="208">
        <v>0</v>
      </c>
      <c r="I1280" s="208" t="s">
        <v>296</v>
      </c>
      <c r="J1280" s="221">
        <v>40464</v>
      </c>
    </row>
    <row r="1281" spans="1:153" s="238" customFormat="1" ht="22.5" x14ac:dyDescent="0.15">
      <c r="A1281" s="241"/>
      <c r="B1281" s="242"/>
      <c r="C1281" s="210">
        <v>127</v>
      </c>
      <c r="D1281" s="240" t="s">
        <v>749</v>
      </c>
      <c r="E1281" s="240" t="s">
        <v>2900</v>
      </c>
      <c r="F1281" s="240" t="s">
        <v>2901</v>
      </c>
      <c r="G1281" s="243" t="s">
        <v>2772</v>
      </c>
      <c r="H1281" s="243">
        <v>5</v>
      </c>
      <c r="I1281" s="239" t="s">
        <v>2674</v>
      </c>
      <c r="J1281" s="244">
        <v>41673</v>
      </c>
      <c r="K1281" s="242"/>
    </row>
    <row r="1282" spans="1:153" ht="33.75" x14ac:dyDescent="0.15">
      <c r="A1282" s="202"/>
      <c r="C1282" s="210">
        <v>128</v>
      </c>
      <c r="D1282" s="224" t="s">
        <v>749</v>
      </c>
      <c r="E1282" s="206" t="s">
        <v>2902</v>
      </c>
      <c r="F1282" s="206" t="s">
        <v>2901</v>
      </c>
      <c r="G1282" s="213">
        <v>1956</v>
      </c>
      <c r="H1282" s="219">
        <v>0</v>
      </c>
      <c r="I1282" s="208" t="s">
        <v>232</v>
      </c>
      <c r="J1282" s="216">
        <v>42299</v>
      </c>
    </row>
    <row r="1283" spans="1:153" ht="22.5" x14ac:dyDescent="0.15">
      <c r="A1283" s="202"/>
      <c r="C1283" s="210">
        <v>129</v>
      </c>
      <c r="D1283" s="209" t="s">
        <v>749</v>
      </c>
      <c r="E1283" s="209" t="s">
        <v>2900</v>
      </c>
      <c r="F1283" s="209" t="s">
        <v>2903</v>
      </c>
      <c r="G1283" s="219">
        <v>1963</v>
      </c>
      <c r="H1283" s="219">
        <v>30</v>
      </c>
      <c r="I1283" s="208" t="s">
        <v>232</v>
      </c>
      <c r="J1283" s="221">
        <v>42299</v>
      </c>
    </row>
    <row r="1284" spans="1:153" ht="22.5" x14ac:dyDescent="0.15">
      <c r="A1284" s="202"/>
      <c r="C1284" s="210">
        <v>130</v>
      </c>
      <c r="D1284" s="209" t="s">
        <v>749</v>
      </c>
      <c r="E1284" s="209" t="s">
        <v>2904</v>
      </c>
      <c r="F1284" s="209" t="s">
        <v>2905</v>
      </c>
      <c r="G1284" s="219">
        <v>1968</v>
      </c>
      <c r="H1284" s="220">
        <f>135/150</f>
        <v>0.9</v>
      </c>
      <c r="I1284" s="208" t="s">
        <v>172</v>
      </c>
      <c r="J1284" s="221">
        <v>40389</v>
      </c>
    </row>
    <row r="1285" spans="1:153" ht="22.5" x14ac:dyDescent="0.15">
      <c r="A1285" s="202"/>
      <c r="C1285" s="210">
        <v>131</v>
      </c>
      <c r="D1285" s="209" t="s">
        <v>749</v>
      </c>
      <c r="E1285" s="209" t="s">
        <v>2906</v>
      </c>
      <c r="F1285" s="209" t="s">
        <v>2907</v>
      </c>
      <c r="G1285" s="219">
        <v>1967</v>
      </c>
      <c r="H1285" s="220">
        <v>5</v>
      </c>
      <c r="I1285" s="208" t="s">
        <v>2674</v>
      </c>
      <c r="J1285" s="221">
        <v>41673</v>
      </c>
    </row>
    <row r="1286" spans="1:153" ht="22.5" x14ac:dyDescent="0.15">
      <c r="A1286" s="202"/>
      <c r="C1286" s="210">
        <v>132</v>
      </c>
      <c r="D1286" s="209" t="s">
        <v>749</v>
      </c>
      <c r="E1286" s="209" t="s">
        <v>2908</v>
      </c>
      <c r="F1286" s="209" t="s">
        <v>2909</v>
      </c>
      <c r="G1286" s="208">
        <v>1969</v>
      </c>
      <c r="H1286" s="219">
        <v>5</v>
      </c>
      <c r="I1286" s="208" t="s">
        <v>2674</v>
      </c>
      <c r="J1286" s="221">
        <v>41673</v>
      </c>
    </row>
    <row r="1287" spans="1:153" ht="22.5" x14ac:dyDescent="0.15">
      <c r="A1287" s="202"/>
      <c r="C1287" s="210">
        <v>133</v>
      </c>
      <c r="D1287" s="209" t="s">
        <v>749</v>
      </c>
      <c r="E1287" s="209" t="s">
        <v>2910</v>
      </c>
      <c r="F1287" s="209" t="s">
        <v>2911</v>
      </c>
      <c r="G1287" s="219">
        <v>1941</v>
      </c>
      <c r="H1287" s="220">
        <v>5</v>
      </c>
      <c r="I1287" s="208" t="s">
        <v>36</v>
      </c>
      <c r="J1287" s="221">
        <v>39637</v>
      </c>
    </row>
    <row r="1288" spans="1:153" x14ac:dyDescent="0.15">
      <c r="A1288" s="202"/>
      <c r="C1288" s="210">
        <v>134</v>
      </c>
      <c r="D1288" s="209" t="s">
        <v>749</v>
      </c>
      <c r="E1288" s="226" t="s">
        <v>2912</v>
      </c>
      <c r="F1288" s="209" t="s">
        <v>2913</v>
      </c>
      <c r="G1288" s="219">
        <v>1937</v>
      </c>
      <c r="H1288" s="220">
        <f>135/150</f>
        <v>0.9</v>
      </c>
      <c r="I1288" s="208" t="s">
        <v>172</v>
      </c>
      <c r="J1288" s="221">
        <v>40389</v>
      </c>
    </row>
    <row r="1289" spans="1:153" x14ac:dyDescent="0.15">
      <c r="A1289" s="202"/>
      <c r="C1289" s="210">
        <v>135</v>
      </c>
      <c r="D1289" s="209" t="s">
        <v>749</v>
      </c>
      <c r="E1289" s="226" t="s">
        <v>2912</v>
      </c>
      <c r="F1289" s="209" t="s">
        <v>2914</v>
      </c>
      <c r="G1289" s="219">
        <v>1938</v>
      </c>
      <c r="H1289" s="220">
        <f>135/150</f>
        <v>0.9</v>
      </c>
      <c r="I1289" s="208" t="s">
        <v>172</v>
      </c>
      <c r="J1289" s="221">
        <v>40389</v>
      </c>
    </row>
    <row r="1290" spans="1:153" s="223" customFormat="1" x14ac:dyDescent="0.15">
      <c r="A1290" s="227" t="s">
        <v>52</v>
      </c>
      <c r="B1290" s="36"/>
      <c r="C1290" s="210">
        <v>136</v>
      </c>
      <c r="D1290" s="209" t="s">
        <v>749</v>
      </c>
      <c r="E1290" s="226" t="s">
        <v>2912</v>
      </c>
      <c r="F1290" s="209" t="s">
        <v>2915</v>
      </c>
      <c r="G1290" s="219">
        <v>1949</v>
      </c>
      <c r="H1290" s="220">
        <v>10</v>
      </c>
      <c r="I1290" s="208" t="s">
        <v>36</v>
      </c>
      <c r="J1290" s="221">
        <v>39675</v>
      </c>
      <c r="K1290" s="36"/>
      <c r="L1290" s="12"/>
      <c r="M1290" s="12"/>
      <c r="N1290" s="12"/>
      <c r="O1290" s="12"/>
      <c r="P1290" s="12"/>
      <c r="Q1290" s="12"/>
      <c r="R1290" s="12"/>
      <c r="S1290" s="12"/>
      <c r="T1290" s="12"/>
      <c r="U1290" s="12"/>
      <c r="V1290" s="12"/>
      <c r="W1290" s="12"/>
      <c r="X1290" s="12"/>
      <c r="Y1290" s="12"/>
      <c r="Z1290" s="12"/>
      <c r="AA1290" s="12"/>
      <c r="AB1290" s="12"/>
      <c r="AC1290" s="12"/>
      <c r="AD1290" s="12"/>
      <c r="AE1290" s="12"/>
      <c r="AF1290" s="12"/>
      <c r="AG1290" s="12"/>
      <c r="AH1290" s="12"/>
      <c r="AI1290" s="12"/>
      <c r="AJ1290" s="12"/>
      <c r="AK1290" s="12"/>
      <c r="AL1290" s="12"/>
      <c r="AM1290" s="12"/>
      <c r="AN1290" s="12"/>
      <c r="AO1290" s="12"/>
      <c r="AP1290" s="12"/>
      <c r="AQ1290" s="12"/>
      <c r="AR1290" s="12"/>
      <c r="AS1290" s="12"/>
      <c r="AT1290" s="12"/>
      <c r="AU1290" s="12"/>
      <c r="AV1290" s="12"/>
      <c r="AW1290" s="12"/>
      <c r="AX1290" s="12"/>
      <c r="AY1290" s="12"/>
      <c r="AZ1290" s="12"/>
      <c r="BA1290" s="12"/>
      <c r="BB1290" s="12"/>
      <c r="BC1290" s="12"/>
      <c r="BD1290" s="12"/>
      <c r="BE1290" s="12"/>
      <c r="BF1290" s="12"/>
      <c r="BG1290" s="12"/>
      <c r="BH1290" s="12"/>
      <c r="BI1290" s="12"/>
      <c r="BJ1290" s="12"/>
      <c r="BK1290" s="12"/>
      <c r="BL1290" s="12"/>
      <c r="BM1290" s="12"/>
      <c r="BN1290" s="12"/>
      <c r="BO1290" s="12"/>
      <c r="BP1290" s="12"/>
      <c r="BQ1290" s="12"/>
      <c r="BR1290" s="12"/>
      <c r="BS1290" s="12"/>
      <c r="BT1290" s="12"/>
      <c r="BU1290" s="12"/>
      <c r="BV1290" s="12"/>
      <c r="BW1290" s="12"/>
      <c r="BX1290" s="12"/>
      <c r="BY1290" s="12"/>
      <c r="BZ1290" s="12"/>
      <c r="CA1290" s="12"/>
      <c r="CB1290" s="12"/>
      <c r="CC1290" s="12"/>
      <c r="CD1290" s="12"/>
      <c r="CE1290" s="12"/>
      <c r="CF1290" s="12"/>
      <c r="CG1290" s="12"/>
      <c r="CH1290" s="12"/>
      <c r="CI1290" s="12"/>
      <c r="CJ1290" s="12"/>
      <c r="CK1290" s="12"/>
      <c r="CL1290" s="12"/>
      <c r="CM1290" s="12"/>
      <c r="CN1290" s="12"/>
      <c r="CO1290" s="12"/>
      <c r="CP1290" s="12"/>
      <c r="CQ1290" s="12"/>
      <c r="CR1290" s="12"/>
      <c r="CS1290" s="12"/>
      <c r="CT1290" s="12"/>
      <c r="CU1290" s="12"/>
      <c r="CV1290" s="12"/>
      <c r="CW1290" s="12"/>
      <c r="CX1290" s="12"/>
      <c r="CY1290" s="12"/>
      <c r="CZ1290" s="12"/>
      <c r="DA1290" s="12"/>
      <c r="DB1290" s="12"/>
      <c r="DC1290" s="12"/>
      <c r="DD1290" s="12"/>
      <c r="DE1290" s="12"/>
      <c r="DF1290" s="12"/>
      <c r="DG1290" s="12"/>
      <c r="DH1290" s="12"/>
      <c r="DI1290" s="12"/>
      <c r="DJ1290" s="12"/>
      <c r="DK1290" s="12"/>
      <c r="DL1290" s="12"/>
      <c r="DM1290" s="12"/>
      <c r="DN1290" s="12"/>
      <c r="DO1290" s="12"/>
      <c r="DP1290" s="12"/>
      <c r="DQ1290" s="12"/>
      <c r="DR1290" s="12"/>
      <c r="DS1290" s="12"/>
      <c r="DT1290" s="12"/>
      <c r="DU1290" s="12"/>
      <c r="DV1290" s="12"/>
      <c r="DW1290" s="12"/>
      <c r="DX1290" s="12"/>
      <c r="DY1290" s="12"/>
      <c r="DZ1290" s="12"/>
      <c r="EA1290" s="12"/>
      <c r="EB1290" s="12"/>
      <c r="EC1290" s="12"/>
      <c r="ED1290" s="12"/>
      <c r="EE1290" s="12"/>
      <c r="EF1290" s="12"/>
      <c r="EG1290" s="12"/>
      <c r="EH1290" s="12"/>
      <c r="EI1290" s="12"/>
      <c r="EJ1290" s="12"/>
      <c r="EK1290" s="12"/>
      <c r="EL1290" s="12"/>
      <c r="EM1290" s="12"/>
      <c r="EN1290" s="12"/>
      <c r="EO1290" s="12"/>
      <c r="EP1290" s="12"/>
      <c r="EQ1290" s="12"/>
      <c r="ER1290" s="12"/>
      <c r="ES1290" s="12"/>
      <c r="ET1290" s="12"/>
      <c r="EU1290" s="12"/>
      <c r="EV1290" s="12"/>
      <c r="EW1290" s="12"/>
    </row>
    <row r="1291" spans="1:153" x14ac:dyDescent="0.15">
      <c r="A1291" s="202"/>
      <c r="C1291" s="210">
        <v>137</v>
      </c>
      <c r="D1291" s="209" t="s">
        <v>749</v>
      </c>
      <c r="E1291" s="226" t="s">
        <v>2912</v>
      </c>
      <c r="F1291" s="209" t="s">
        <v>2915</v>
      </c>
      <c r="G1291" s="219">
        <v>1938</v>
      </c>
      <c r="H1291" s="220">
        <f>135/150</f>
        <v>0.9</v>
      </c>
      <c r="I1291" s="208" t="s">
        <v>172</v>
      </c>
      <c r="J1291" s="221">
        <v>40389</v>
      </c>
      <c r="L1291" s="223"/>
      <c r="M1291" s="223"/>
      <c r="N1291" s="223"/>
      <c r="O1291" s="223"/>
      <c r="P1291" s="223"/>
      <c r="Q1291" s="223"/>
      <c r="R1291" s="223"/>
      <c r="S1291" s="223"/>
      <c r="T1291" s="223"/>
      <c r="U1291" s="223"/>
      <c r="V1291" s="223"/>
      <c r="W1291" s="223"/>
      <c r="X1291" s="223"/>
      <c r="Y1291" s="223"/>
      <c r="Z1291" s="223"/>
      <c r="AA1291" s="223"/>
      <c r="AB1291" s="223"/>
      <c r="AC1291" s="223"/>
      <c r="AD1291" s="223"/>
      <c r="AE1291" s="223"/>
      <c r="AF1291" s="223"/>
      <c r="AG1291" s="223"/>
      <c r="AH1291" s="223"/>
      <c r="AI1291" s="223"/>
      <c r="AJ1291" s="223"/>
      <c r="AK1291" s="223"/>
      <c r="AL1291" s="223"/>
      <c r="AM1291" s="223"/>
      <c r="AN1291" s="223"/>
      <c r="AO1291" s="223"/>
      <c r="AP1291" s="223"/>
      <c r="AQ1291" s="223"/>
      <c r="AR1291" s="223"/>
      <c r="AS1291" s="223"/>
      <c r="AT1291" s="223"/>
      <c r="AU1291" s="223"/>
      <c r="AV1291" s="223"/>
      <c r="AW1291" s="223"/>
      <c r="AX1291" s="223"/>
      <c r="AY1291" s="223"/>
      <c r="AZ1291" s="223"/>
      <c r="BA1291" s="223"/>
      <c r="BB1291" s="223"/>
      <c r="BC1291" s="223"/>
      <c r="BD1291" s="223"/>
      <c r="BE1291" s="223"/>
      <c r="BF1291" s="223"/>
      <c r="BG1291" s="223"/>
      <c r="BH1291" s="223"/>
      <c r="BI1291" s="223"/>
      <c r="BJ1291" s="223"/>
      <c r="BK1291" s="223"/>
      <c r="BL1291" s="223"/>
      <c r="BM1291" s="223"/>
      <c r="BN1291" s="223"/>
      <c r="BO1291" s="223"/>
      <c r="BP1291" s="223"/>
      <c r="BQ1291" s="223"/>
      <c r="BR1291" s="223"/>
      <c r="BS1291" s="223"/>
      <c r="BT1291" s="223"/>
      <c r="BU1291" s="223"/>
      <c r="BV1291" s="223"/>
      <c r="BW1291" s="223"/>
      <c r="BX1291" s="223"/>
      <c r="BY1291" s="223"/>
      <c r="BZ1291" s="223"/>
      <c r="CA1291" s="223"/>
      <c r="CB1291" s="223"/>
      <c r="CC1291" s="223"/>
      <c r="CD1291" s="223"/>
      <c r="CE1291" s="223"/>
      <c r="CF1291" s="223"/>
      <c r="CG1291" s="223"/>
      <c r="CH1291" s="223"/>
      <c r="CI1291" s="223"/>
      <c r="CJ1291" s="223"/>
      <c r="CK1291" s="223"/>
      <c r="CL1291" s="223"/>
      <c r="CM1291" s="223"/>
      <c r="CN1291" s="223"/>
      <c r="CO1291" s="223"/>
      <c r="CP1291" s="223"/>
      <c r="CQ1291" s="223"/>
      <c r="CR1291" s="223"/>
      <c r="CS1291" s="223"/>
      <c r="CT1291" s="223"/>
      <c r="CU1291" s="223"/>
      <c r="CV1291" s="223"/>
      <c r="CW1291" s="223"/>
      <c r="CX1291" s="223"/>
      <c r="CY1291" s="223"/>
      <c r="CZ1291" s="223"/>
      <c r="DA1291" s="223"/>
      <c r="DB1291" s="223"/>
      <c r="DC1291" s="223"/>
      <c r="DD1291" s="223"/>
      <c r="DE1291" s="223"/>
      <c r="DF1291" s="223"/>
      <c r="DG1291" s="223"/>
      <c r="DH1291" s="223"/>
      <c r="DI1291" s="223"/>
      <c r="DJ1291" s="223"/>
      <c r="DK1291" s="223"/>
      <c r="DL1291" s="223"/>
      <c r="DM1291" s="223"/>
      <c r="DN1291" s="223"/>
      <c r="DO1291" s="223"/>
      <c r="DP1291" s="223"/>
      <c r="DQ1291" s="223"/>
      <c r="DR1291" s="223"/>
      <c r="DS1291" s="223"/>
      <c r="DT1291" s="223"/>
      <c r="DU1291" s="223"/>
      <c r="DV1291" s="223"/>
      <c r="DW1291" s="223"/>
      <c r="DX1291" s="223"/>
      <c r="DY1291" s="223"/>
      <c r="DZ1291" s="223"/>
      <c r="EA1291" s="223"/>
      <c r="EB1291" s="223"/>
      <c r="EC1291" s="223"/>
      <c r="ED1291" s="223"/>
      <c r="EE1291" s="223"/>
      <c r="EF1291" s="223"/>
      <c r="EG1291" s="223"/>
      <c r="EH1291" s="223"/>
      <c r="EI1291" s="223"/>
      <c r="EJ1291" s="223"/>
      <c r="EK1291" s="223"/>
      <c r="EL1291" s="223"/>
      <c r="EM1291" s="223"/>
      <c r="EN1291" s="223"/>
      <c r="EO1291" s="223"/>
      <c r="EP1291" s="223"/>
      <c r="EQ1291" s="223"/>
      <c r="ER1291" s="223"/>
      <c r="ES1291" s="223"/>
      <c r="ET1291" s="223"/>
      <c r="EU1291" s="223"/>
      <c r="EV1291" s="223"/>
      <c r="EW1291" s="223"/>
    </row>
    <row r="1292" spans="1:153" x14ac:dyDescent="0.15">
      <c r="A1292" s="202"/>
      <c r="C1292" s="210">
        <v>138</v>
      </c>
      <c r="D1292" s="209" t="s">
        <v>749</v>
      </c>
      <c r="E1292" s="226" t="s">
        <v>2912</v>
      </c>
      <c r="F1292" s="209" t="s">
        <v>2916</v>
      </c>
      <c r="G1292" s="219">
        <v>1939</v>
      </c>
      <c r="H1292" s="220">
        <f>135/150</f>
        <v>0.9</v>
      </c>
      <c r="I1292" s="208" t="s">
        <v>172</v>
      </c>
      <c r="J1292" s="221">
        <v>40389</v>
      </c>
    </row>
    <row r="1293" spans="1:153" x14ac:dyDescent="0.15">
      <c r="A1293" s="202"/>
      <c r="C1293" s="210">
        <v>139</v>
      </c>
      <c r="D1293" s="209" t="s">
        <v>749</v>
      </c>
      <c r="E1293" s="226" t="s">
        <v>2912</v>
      </c>
      <c r="F1293" s="209" t="s">
        <v>2917</v>
      </c>
      <c r="G1293" s="219">
        <v>1940</v>
      </c>
      <c r="H1293" s="220">
        <f>135/150</f>
        <v>0.9</v>
      </c>
      <c r="I1293" s="208" t="s">
        <v>172</v>
      </c>
      <c r="J1293" s="221">
        <v>40389</v>
      </c>
    </row>
    <row r="1294" spans="1:153" ht="22.5" x14ac:dyDescent="0.15">
      <c r="A1294" s="202"/>
      <c r="C1294" s="210">
        <v>140</v>
      </c>
      <c r="D1294" s="209" t="s">
        <v>2667</v>
      </c>
      <c r="E1294" s="209" t="s">
        <v>2918</v>
      </c>
      <c r="F1294" s="209" t="s">
        <v>2919</v>
      </c>
      <c r="G1294" s="219">
        <v>1957</v>
      </c>
      <c r="H1294" s="220" t="s">
        <v>1920</v>
      </c>
      <c r="I1294" s="208" t="s">
        <v>89</v>
      </c>
      <c r="J1294" s="221" t="s">
        <v>89</v>
      </c>
    </row>
    <row r="1295" spans="1:153" ht="22.5" x14ac:dyDescent="0.15">
      <c r="A1295" s="202"/>
      <c r="C1295" s="210">
        <v>141</v>
      </c>
      <c r="D1295" s="209" t="s">
        <v>2667</v>
      </c>
      <c r="E1295" s="209" t="s">
        <v>2920</v>
      </c>
      <c r="F1295" s="209" t="s">
        <v>2921</v>
      </c>
      <c r="G1295" s="219">
        <v>1960</v>
      </c>
      <c r="H1295" s="220">
        <f>15/11</f>
        <v>1.3636363636363635</v>
      </c>
      <c r="I1295" s="208" t="s">
        <v>2709</v>
      </c>
      <c r="J1295" s="221">
        <v>41048</v>
      </c>
    </row>
    <row r="1296" spans="1:153" ht="22.5" x14ac:dyDescent="0.15">
      <c r="A1296" s="202"/>
      <c r="C1296" s="210">
        <v>142</v>
      </c>
      <c r="D1296" s="209" t="s">
        <v>749</v>
      </c>
      <c r="E1296" s="209" t="s">
        <v>2922</v>
      </c>
      <c r="F1296" s="209" t="s">
        <v>2923</v>
      </c>
      <c r="G1296" s="219"/>
      <c r="H1296" s="220">
        <v>3</v>
      </c>
      <c r="I1296" s="208" t="s">
        <v>69</v>
      </c>
      <c r="J1296" s="221">
        <v>38825</v>
      </c>
    </row>
    <row r="1297" spans="1:10" ht="22.5" x14ac:dyDescent="0.15">
      <c r="A1297" s="202"/>
      <c r="C1297" s="210">
        <v>143</v>
      </c>
      <c r="D1297" s="209" t="s">
        <v>749</v>
      </c>
      <c r="E1297" s="209" t="s">
        <v>2924</v>
      </c>
      <c r="F1297" s="209" t="s">
        <v>2925</v>
      </c>
      <c r="G1297" s="219">
        <v>1939</v>
      </c>
      <c r="H1297" s="220">
        <f>135/150</f>
        <v>0.9</v>
      </c>
      <c r="I1297" s="208" t="s">
        <v>172</v>
      </c>
      <c r="J1297" s="221">
        <v>40389</v>
      </c>
    </row>
    <row r="1298" spans="1:10" ht="33.75" x14ac:dyDescent="0.15">
      <c r="A1298" s="202"/>
      <c r="C1298" s="210">
        <v>144</v>
      </c>
      <c r="D1298" s="209" t="s">
        <v>749</v>
      </c>
      <c r="E1298" s="209" t="s">
        <v>2926</v>
      </c>
      <c r="F1298" s="209" t="s">
        <v>2927</v>
      </c>
      <c r="G1298" s="219">
        <v>1940</v>
      </c>
      <c r="H1298" s="219">
        <v>15</v>
      </c>
      <c r="I1298" s="208" t="s">
        <v>423</v>
      </c>
      <c r="J1298" s="221">
        <v>41123</v>
      </c>
    </row>
    <row r="1299" spans="1:10" ht="22.5" x14ac:dyDescent="0.15">
      <c r="A1299" s="227" t="s">
        <v>52</v>
      </c>
      <c r="C1299" s="210">
        <v>145</v>
      </c>
      <c r="D1299" s="209" t="s">
        <v>749</v>
      </c>
      <c r="E1299" s="209" t="s">
        <v>2928</v>
      </c>
      <c r="F1299" s="209" t="s">
        <v>2929</v>
      </c>
      <c r="G1299" s="219">
        <v>1934</v>
      </c>
      <c r="H1299" s="220">
        <v>5</v>
      </c>
      <c r="I1299" s="208" t="s">
        <v>36</v>
      </c>
      <c r="J1299" s="221">
        <v>40379</v>
      </c>
    </row>
    <row r="1300" spans="1:10" ht="22.5" x14ac:dyDescent="0.15">
      <c r="A1300" s="227" t="s">
        <v>52</v>
      </c>
      <c r="C1300" s="210">
        <v>146</v>
      </c>
      <c r="D1300" s="209" t="s">
        <v>749</v>
      </c>
      <c r="E1300" s="209" t="s">
        <v>2928</v>
      </c>
      <c r="F1300" s="209" t="s">
        <v>2930</v>
      </c>
      <c r="G1300" s="219">
        <v>1936</v>
      </c>
      <c r="H1300" s="220">
        <v>5</v>
      </c>
      <c r="I1300" s="208" t="s">
        <v>36</v>
      </c>
      <c r="J1300" s="221">
        <v>40379</v>
      </c>
    </row>
    <row r="1301" spans="1:10" ht="33.75" x14ac:dyDescent="0.15">
      <c r="A1301" s="202"/>
      <c r="C1301" s="210">
        <v>147</v>
      </c>
      <c r="D1301" s="209" t="s">
        <v>749</v>
      </c>
      <c r="E1301" s="209" t="s">
        <v>2931</v>
      </c>
      <c r="F1301" s="209" t="s">
        <v>2932</v>
      </c>
      <c r="G1301" s="219">
        <v>1961</v>
      </c>
      <c r="H1301" s="220">
        <f>135/150</f>
        <v>0.9</v>
      </c>
      <c r="I1301" s="208" t="s">
        <v>172</v>
      </c>
      <c r="J1301" s="221">
        <v>40389</v>
      </c>
    </row>
    <row r="1302" spans="1:10" ht="56.25" x14ac:dyDescent="0.15">
      <c r="A1302" s="202"/>
      <c r="C1302" s="210">
        <v>148</v>
      </c>
      <c r="D1302" s="209" t="s">
        <v>749</v>
      </c>
      <c r="E1302" s="209" t="s">
        <v>2933</v>
      </c>
      <c r="F1302" s="209" t="s">
        <v>2934</v>
      </c>
      <c r="G1302" s="208">
        <v>1945</v>
      </c>
      <c r="H1302" s="219">
        <v>5</v>
      </c>
      <c r="I1302" s="208" t="s">
        <v>2674</v>
      </c>
      <c r="J1302" s="221">
        <v>41673</v>
      </c>
    </row>
    <row r="1303" spans="1:10" ht="22.5" x14ac:dyDescent="0.15">
      <c r="A1303" s="202"/>
      <c r="C1303" s="210">
        <v>149</v>
      </c>
      <c r="D1303" s="209" t="s">
        <v>2649</v>
      </c>
      <c r="E1303" s="209" t="s">
        <v>2935</v>
      </c>
      <c r="F1303" s="209" t="s">
        <v>2936</v>
      </c>
      <c r="G1303" s="219">
        <v>1950</v>
      </c>
      <c r="H1303" s="220"/>
      <c r="I1303" s="208" t="s">
        <v>752</v>
      </c>
      <c r="J1303" s="221"/>
    </row>
    <row r="1304" spans="1:10" x14ac:dyDescent="0.15">
      <c r="A1304" s="202"/>
      <c r="C1304" s="210">
        <v>150</v>
      </c>
      <c r="D1304" s="209" t="s">
        <v>749</v>
      </c>
      <c r="E1304" s="209" t="s">
        <v>2843</v>
      </c>
      <c r="F1304" s="209" t="s">
        <v>2937</v>
      </c>
      <c r="G1304" s="219">
        <v>1962</v>
      </c>
      <c r="H1304" s="220">
        <f>135/150</f>
        <v>0.9</v>
      </c>
      <c r="I1304" s="208" t="s">
        <v>172</v>
      </c>
      <c r="J1304" s="221">
        <v>40389</v>
      </c>
    </row>
    <row r="1305" spans="1:10" x14ac:dyDescent="0.15">
      <c r="A1305" s="202"/>
      <c r="C1305" s="210">
        <v>151</v>
      </c>
      <c r="D1305" s="209" t="s">
        <v>749</v>
      </c>
      <c r="E1305" s="209" t="s">
        <v>233</v>
      </c>
      <c r="F1305" s="209" t="s">
        <v>2938</v>
      </c>
      <c r="G1305" s="219">
        <v>1982</v>
      </c>
      <c r="H1305" s="220">
        <f>135/150</f>
        <v>0.9</v>
      </c>
      <c r="I1305" s="208" t="s">
        <v>172</v>
      </c>
      <c r="J1305" s="221">
        <v>40389</v>
      </c>
    </row>
    <row r="1306" spans="1:10" ht="33.75" x14ac:dyDescent="0.15">
      <c r="A1306" s="202" t="s">
        <v>2939</v>
      </c>
      <c r="C1306" s="210">
        <v>152</v>
      </c>
      <c r="D1306" s="209" t="s">
        <v>749</v>
      </c>
      <c r="E1306" s="209" t="s">
        <v>233</v>
      </c>
      <c r="F1306" s="226" t="s">
        <v>2940</v>
      </c>
      <c r="G1306" s="219" t="s">
        <v>2941</v>
      </c>
      <c r="H1306" s="220">
        <v>30</v>
      </c>
      <c r="I1306" s="208" t="s">
        <v>2942</v>
      </c>
      <c r="J1306" s="221">
        <v>40078</v>
      </c>
    </row>
    <row r="1307" spans="1:10" ht="33.75" x14ac:dyDescent="0.15">
      <c r="A1307" s="202"/>
      <c r="C1307" s="210">
        <v>153</v>
      </c>
      <c r="D1307" s="209" t="s">
        <v>749</v>
      </c>
      <c r="E1307" s="209" t="s">
        <v>2943</v>
      </c>
      <c r="F1307" s="209" t="s">
        <v>2944</v>
      </c>
      <c r="G1307" s="219">
        <v>1944</v>
      </c>
      <c r="H1307" s="220">
        <f>135/150</f>
        <v>0.9</v>
      </c>
      <c r="I1307" s="208" t="s">
        <v>172</v>
      </c>
      <c r="J1307" s="221">
        <v>40389</v>
      </c>
    </row>
    <row r="1308" spans="1:10" ht="33.75" x14ac:dyDescent="0.15">
      <c r="A1308" s="202"/>
      <c r="C1308" s="210">
        <v>154</v>
      </c>
      <c r="D1308" s="209" t="s">
        <v>749</v>
      </c>
      <c r="E1308" s="209" t="s">
        <v>2945</v>
      </c>
      <c r="F1308" s="209" t="s">
        <v>2946</v>
      </c>
      <c r="G1308" s="219">
        <v>1953</v>
      </c>
      <c r="H1308" s="220">
        <v>5</v>
      </c>
      <c r="I1308" s="208" t="s">
        <v>36</v>
      </c>
      <c r="J1308" s="221">
        <v>39637</v>
      </c>
    </row>
    <row r="1309" spans="1:10" ht="33.75" x14ac:dyDescent="0.15">
      <c r="A1309" s="202"/>
      <c r="C1309" s="210">
        <v>155</v>
      </c>
      <c r="D1309" s="209" t="s">
        <v>749</v>
      </c>
      <c r="E1309" s="209" t="s">
        <v>2945</v>
      </c>
      <c r="F1309" s="209" t="s">
        <v>2946</v>
      </c>
      <c r="G1309" s="219">
        <v>1953</v>
      </c>
      <c r="H1309" s="220">
        <f>135/150</f>
        <v>0.9</v>
      </c>
      <c r="I1309" s="208" t="s">
        <v>172</v>
      </c>
      <c r="J1309" s="221">
        <v>40389</v>
      </c>
    </row>
    <row r="1310" spans="1:10" ht="33.75" x14ac:dyDescent="0.15">
      <c r="A1310" s="202"/>
      <c r="C1310" s="210">
        <v>156</v>
      </c>
      <c r="D1310" s="209" t="s">
        <v>749</v>
      </c>
      <c r="E1310" s="209" t="s">
        <v>2947</v>
      </c>
      <c r="F1310" s="209" t="s">
        <v>2948</v>
      </c>
      <c r="G1310" s="219" t="s">
        <v>2807</v>
      </c>
      <c r="H1310" s="220">
        <f>135/150</f>
        <v>0.9</v>
      </c>
      <c r="I1310" s="208" t="s">
        <v>172</v>
      </c>
      <c r="J1310" s="221">
        <v>40389</v>
      </c>
    </row>
    <row r="1311" spans="1:10" x14ac:dyDescent="0.15">
      <c r="A1311" s="202"/>
      <c r="C1311" s="210">
        <v>157</v>
      </c>
      <c r="D1311" s="209" t="s">
        <v>749</v>
      </c>
      <c r="E1311" s="209" t="s">
        <v>2949</v>
      </c>
      <c r="F1311" s="209" t="s">
        <v>2950</v>
      </c>
      <c r="G1311" s="219">
        <v>1962</v>
      </c>
      <c r="H1311" s="220">
        <f>135/150</f>
        <v>0.9</v>
      </c>
      <c r="I1311" s="208" t="s">
        <v>172</v>
      </c>
      <c r="J1311" s="221">
        <v>40389</v>
      </c>
    </row>
    <row r="1312" spans="1:10" x14ac:dyDescent="0.15">
      <c r="A1312" s="202"/>
      <c r="C1312" s="210">
        <v>158</v>
      </c>
      <c r="D1312" s="209" t="s">
        <v>749</v>
      </c>
      <c r="E1312" s="209" t="s">
        <v>2949</v>
      </c>
      <c r="F1312" s="209" t="s">
        <v>2951</v>
      </c>
      <c r="G1312" s="219">
        <v>1968</v>
      </c>
      <c r="H1312" s="220">
        <v>5</v>
      </c>
      <c r="I1312" s="208" t="s">
        <v>2674</v>
      </c>
      <c r="J1312" s="221">
        <v>41673</v>
      </c>
    </row>
    <row r="1313" spans="1:153" x14ac:dyDescent="0.15">
      <c r="A1313" s="202"/>
      <c r="C1313" s="210">
        <v>159</v>
      </c>
      <c r="D1313" s="209" t="s">
        <v>749</v>
      </c>
      <c r="E1313" s="209" t="s">
        <v>2949</v>
      </c>
      <c r="F1313" s="209" t="s">
        <v>2952</v>
      </c>
      <c r="G1313" s="219">
        <v>1972</v>
      </c>
      <c r="H1313" s="220">
        <f>135/150</f>
        <v>0.9</v>
      </c>
      <c r="I1313" s="208" t="s">
        <v>172</v>
      </c>
      <c r="J1313" s="221">
        <v>40389</v>
      </c>
    </row>
    <row r="1314" spans="1:153" ht="22.5" x14ac:dyDescent="0.15">
      <c r="A1314" s="202"/>
      <c r="C1314" s="210">
        <v>160</v>
      </c>
      <c r="D1314" s="209" t="s">
        <v>2667</v>
      </c>
      <c r="E1314" s="209" t="s">
        <v>2953</v>
      </c>
      <c r="F1314" s="209" t="s">
        <v>2954</v>
      </c>
      <c r="G1314" s="219">
        <v>1984</v>
      </c>
      <c r="H1314" s="220">
        <f>135/150</f>
        <v>0.9</v>
      </c>
      <c r="I1314" s="208" t="s">
        <v>172</v>
      </c>
      <c r="J1314" s="221">
        <v>40389</v>
      </c>
    </row>
    <row r="1315" spans="1:153" ht="22.5" x14ac:dyDescent="0.15">
      <c r="A1315" s="202"/>
      <c r="C1315" s="210">
        <v>161</v>
      </c>
      <c r="D1315" s="209" t="s">
        <v>749</v>
      </c>
      <c r="E1315" s="209" t="s">
        <v>176</v>
      </c>
      <c r="F1315" s="209" t="s">
        <v>2955</v>
      </c>
      <c r="G1315" s="219">
        <v>1942</v>
      </c>
      <c r="H1315" s="220">
        <f>135/150</f>
        <v>0.9</v>
      </c>
      <c r="I1315" s="208" t="s">
        <v>172</v>
      </c>
      <c r="J1315" s="221">
        <v>40389</v>
      </c>
    </row>
    <row r="1316" spans="1:153" ht="33.75" x14ac:dyDescent="0.15">
      <c r="A1316" s="202"/>
      <c r="C1316" s="210">
        <v>162</v>
      </c>
      <c r="D1316" s="209" t="s">
        <v>749</v>
      </c>
      <c r="E1316" s="209" t="s">
        <v>176</v>
      </c>
      <c r="F1316" s="209" t="s">
        <v>2956</v>
      </c>
      <c r="G1316" s="219">
        <v>1946</v>
      </c>
      <c r="H1316" s="220">
        <v>5</v>
      </c>
      <c r="I1316" s="208" t="s">
        <v>2674</v>
      </c>
      <c r="J1316" s="221">
        <v>41673</v>
      </c>
    </row>
    <row r="1317" spans="1:153" ht="33.75" x14ac:dyDescent="0.15">
      <c r="A1317" s="202" t="s">
        <v>1</v>
      </c>
      <c r="C1317" s="210">
        <v>163</v>
      </c>
      <c r="D1317" s="209" t="s">
        <v>749</v>
      </c>
      <c r="E1317" s="209" t="s">
        <v>2957</v>
      </c>
      <c r="F1317" s="209" t="s">
        <v>2958</v>
      </c>
      <c r="G1317" s="219">
        <v>1939</v>
      </c>
      <c r="H1317" s="220">
        <v>5</v>
      </c>
      <c r="I1317" s="208" t="s">
        <v>36</v>
      </c>
      <c r="J1317" s="221">
        <v>40379</v>
      </c>
    </row>
    <row r="1318" spans="1:153" ht="22.5" x14ac:dyDescent="0.15">
      <c r="A1318" s="202"/>
      <c r="C1318" s="210">
        <v>164</v>
      </c>
      <c r="D1318" s="209" t="s">
        <v>749</v>
      </c>
      <c r="E1318" s="226" t="s">
        <v>2959</v>
      </c>
      <c r="F1318" s="209" t="s">
        <v>2960</v>
      </c>
      <c r="G1318" s="219"/>
      <c r="H1318" s="220">
        <v>100</v>
      </c>
      <c r="I1318" s="208" t="s">
        <v>69</v>
      </c>
      <c r="J1318" s="221">
        <v>38825</v>
      </c>
    </row>
    <row r="1319" spans="1:153" x14ac:dyDescent="0.15">
      <c r="A1319" s="202"/>
      <c r="C1319" s="210">
        <v>165</v>
      </c>
      <c r="D1319" s="209" t="s">
        <v>749</v>
      </c>
      <c r="E1319" s="209" t="s">
        <v>2961</v>
      </c>
      <c r="F1319" s="209" t="s">
        <v>2962</v>
      </c>
      <c r="G1319" s="219">
        <v>1932</v>
      </c>
      <c r="H1319" s="220">
        <f>135/150</f>
        <v>0.9</v>
      </c>
      <c r="I1319" s="208" t="s">
        <v>172</v>
      </c>
      <c r="J1319" s="221">
        <v>40389</v>
      </c>
    </row>
    <row r="1320" spans="1:153" x14ac:dyDescent="0.15">
      <c r="A1320" s="202"/>
      <c r="C1320" s="210">
        <v>166</v>
      </c>
      <c r="D1320" s="209" t="s">
        <v>749</v>
      </c>
      <c r="E1320" s="209" t="s">
        <v>2961</v>
      </c>
      <c r="F1320" s="209" t="s">
        <v>2963</v>
      </c>
      <c r="G1320" s="219">
        <v>1932</v>
      </c>
      <c r="H1320" s="220">
        <f>135/150</f>
        <v>0.9</v>
      </c>
      <c r="I1320" s="208" t="s">
        <v>172</v>
      </c>
      <c r="J1320" s="221">
        <v>40389</v>
      </c>
    </row>
    <row r="1321" spans="1:153" s="223" customFormat="1" x14ac:dyDescent="0.15">
      <c r="A1321" s="202"/>
      <c r="B1321" s="36"/>
      <c r="C1321" s="210">
        <v>167</v>
      </c>
      <c r="D1321" s="209" t="s">
        <v>749</v>
      </c>
      <c r="E1321" s="209" t="s">
        <v>2961</v>
      </c>
      <c r="F1321" s="209" t="s">
        <v>2964</v>
      </c>
      <c r="G1321" s="219">
        <v>1932</v>
      </c>
      <c r="H1321" s="220">
        <f>135/150</f>
        <v>0.9</v>
      </c>
      <c r="I1321" s="208" t="s">
        <v>172</v>
      </c>
      <c r="J1321" s="221">
        <v>40389</v>
      </c>
      <c r="K1321" s="36"/>
      <c r="L1321" s="12"/>
      <c r="M1321" s="12"/>
      <c r="N1321" s="12"/>
      <c r="O1321" s="12"/>
      <c r="P1321" s="12"/>
      <c r="Q1321" s="12"/>
      <c r="R1321" s="12"/>
      <c r="S1321" s="12"/>
      <c r="T1321" s="12"/>
      <c r="U1321" s="12"/>
      <c r="V1321" s="12"/>
      <c r="W1321" s="12"/>
      <c r="X1321" s="12"/>
      <c r="Y1321" s="12"/>
      <c r="Z1321" s="12"/>
      <c r="AA1321" s="12"/>
      <c r="AB1321" s="12"/>
      <c r="AC1321" s="12"/>
      <c r="AD1321" s="12"/>
      <c r="AE1321" s="12"/>
      <c r="AF1321" s="12"/>
      <c r="AG1321" s="12"/>
      <c r="AH1321" s="12"/>
      <c r="AI1321" s="12"/>
      <c r="AJ1321" s="12"/>
      <c r="AK1321" s="12"/>
      <c r="AL1321" s="12"/>
      <c r="AM1321" s="12"/>
      <c r="AN1321" s="12"/>
      <c r="AO1321" s="12"/>
      <c r="AP1321" s="12"/>
      <c r="AQ1321" s="12"/>
      <c r="AR1321" s="12"/>
      <c r="AS1321" s="12"/>
      <c r="AT1321" s="12"/>
      <c r="AU1321" s="12"/>
      <c r="AV1321" s="12"/>
      <c r="AW1321" s="12"/>
      <c r="AX1321" s="12"/>
      <c r="AY1321" s="12"/>
      <c r="AZ1321" s="12"/>
      <c r="BA1321" s="12"/>
      <c r="BB1321" s="12"/>
      <c r="BC1321" s="12"/>
      <c r="BD1321" s="12"/>
      <c r="BE1321" s="12"/>
      <c r="BF1321" s="12"/>
      <c r="BG1321" s="12"/>
      <c r="BH1321" s="12"/>
      <c r="BI1321" s="12"/>
      <c r="BJ1321" s="12"/>
      <c r="BK1321" s="12"/>
      <c r="BL1321" s="12"/>
      <c r="BM1321" s="12"/>
      <c r="BN1321" s="12"/>
      <c r="BO1321" s="12"/>
      <c r="BP1321" s="12"/>
      <c r="BQ1321" s="12"/>
      <c r="BR1321" s="12"/>
      <c r="BS1321" s="12"/>
      <c r="BT1321" s="12"/>
      <c r="BU1321" s="12"/>
      <c r="BV1321" s="12"/>
      <c r="BW1321" s="12"/>
      <c r="BX1321" s="12"/>
      <c r="BY1321" s="12"/>
      <c r="BZ1321" s="12"/>
      <c r="CA1321" s="12"/>
      <c r="CB1321" s="12"/>
      <c r="CC1321" s="12"/>
      <c r="CD1321" s="12"/>
      <c r="CE1321" s="12"/>
      <c r="CF1321" s="12"/>
      <c r="CG1321" s="12"/>
      <c r="CH1321" s="12"/>
      <c r="CI1321" s="12"/>
      <c r="CJ1321" s="12"/>
      <c r="CK1321" s="12"/>
      <c r="CL1321" s="12"/>
      <c r="CM1321" s="12"/>
      <c r="CN1321" s="12"/>
      <c r="CO1321" s="12"/>
      <c r="CP1321" s="12"/>
      <c r="CQ1321" s="12"/>
      <c r="CR1321" s="12"/>
      <c r="CS1321" s="12"/>
      <c r="CT1321" s="12"/>
      <c r="CU1321" s="12"/>
      <c r="CV1321" s="12"/>
      <c r="CW1321" s="12"/>
      <c r="CX1321" s="12"/>
      <c r="CY1321" s="12"/>
      <c r="CZ1321" s="12"/>
      <c r="DA1321" s="12"/>
      <c r="DB1321" s="12"/>
      <c r="DC1321" s="12"/>
      <c r="DD1321" s="12"/>
      <c r="DE1321" s="12"/>
      <c r="DF1321" s="12"/>
      <c r="DG1321" s="12"/>
      <c r="DH1321" s="12"/>
      <c r="DI1321" s="12"/>
      <c r="DJ1321" s="12"/>
      <c r="DK1321" s="12"/>
      <c r="DL1321" s="12"/>
      <c r="DM1321" s="12"/>
      <c r="DN1321" s="12"/>
      <c r="DO1321" s="12"/>
      <c r="DP1321" s="12"/>
      <c r="DQ1321" s="12"/>
      <c r="DR1321" s="12"/>
      <c r="DS1321" s="12"/>
      <c r="DT1321" s="12"/>
      <c r="DU1321" s="12"/>
      <c r="DV1321" s="12"/>
      <c r="DW1321" s="12"/>
      <c r="DX1321" s="12"/>
      <c r="DY1321" s="12"/>
      <c r="DZ1321" s="12"/>
      <c r="EA1321" s="12"/>
      <c r="EB1321" s="12"/>
      <c r="EC1321" s="12"/>
      <c r="ED1321" s="12"/>
      <c r="EE1321" s="12"/>
      <c r="EF1321" s="12"/>
      <c r="EG1321" s="12"/>
      <c r="EH1321" s="12"/>
      <c r="EI1321" s="12"/>
      <c r="EJ1321" s="12"/>
      <c r="EK1321" s="12"/>
      <c r="EL1321" s="12"/>
      <c r="EM1321" s="12"/>
      <c r="EN1321" s="12"/>
      <c r="EO1321" s="12"/>
      <c r="EP1321" s="12"/>
      <c r="EQ1321" s="12"/>
      <c r="ER1321" s="12"/>
      <c r="ES1321" s="12"/>
      <c r="ET1321" s="12"/>
      <c r="EU1321" s="12"/>
      <c r="EV1321" s="12"/>
      <c r="EW1321" s="12"/>
    </row>
    <row r="1322" spans="1:153" x14ac:dyDescent="0.15">
      <c r="A1322" s="202"/>
      <c r="C1322" s="210">
        <v>168</v>
      </c>
      <c r="D1322" s="209" t="s">
        <v>749</v>
      </c>
      <c r="E1322" s="209" t="s">
        <v>2965</v>
      </c>
      <c r="F1322" s="209" t="s">
        <v>2966</v>
      </c>
      <c r="G1322" s="219">
        <v>1933</v>
      </c>
      <c r="H1322" s="219">
        <v>5</v>
      </c>
      <c r="I1322" s="208" t="s">
        <v>2674</v>
      </c>
      <c r="J1322" s="216">
        <v>41673</v>
      </c>
      <c r="L1322" s="223"/>
      <c r="M1322" s="223"/>
      <c r="N1322" s="223"/>
      <c r="O1322" s="223"/>
      <c r="P1322" s="223"/>
      <c r="Q1322" s="223"/>
      <c r="R1322" s="223"/>
      <c r="S1322" s="223"/>
      <c r="T1322" s="223"/>
      <c r="U1322" s="223"/>
      <c r="V1322" s="223"/>
      <c r="W1322" s="223"/>
      <c r="X1322" s="223"/>
      <c r="Y1322" s="223"/>
      <c r="Z1322" s="223"/>
      <c r="AA1322" s="223"/>
      <c r="AB1322" s="223"/>
      <c r="AC1322" s="223"/>
      <c r="AD1322" s="223"/>
      <c r="AE1322" s="223"/>
      <c r="AF1322" s="223"/>
      <c r="AG1322" s="223"/>
      <c r="AH1322" s="223"/>
      <c r="AI1322" s="223"/>
      <c r="AJ1322" s="223"/>
      <c r="AK1322" s="223"/>
      <c r="AL1322" s="223"/>
      <c r="AM1322" s="223"/>
      <c r="AN1322" s="223"/>
      <c r="AO1322" s="223"/>
      <c r="AP1322" s="223"/>
      <c r="AQ1322" s="223"/>
      <c r="AR1322" s="223"/>
      <c r="AS1322" s="223"/>
      <c r="AT1322" s="223"/>
      <c r="AU1322" s="223"/>
      <c r="AV1322" s="223"/>
      <c r="AW1322" s="223"/>
      <c r="AX1322" s="223"/>
      <c r="AY1322" s="223"/>
      <c r="AZ1322" s="223"/>
      <c r="BA1322" s="223"/>
      <c r="BB1322" s="223"/>
      <c r="BC1322" s="223"/>
      <c r="BD1322" s="223"/>
      <c r="BE1322" s="223"/>
      <c r="BF1322" s="223"/>
      <c r="BG1322" s="223"/>
      <c r="BH1322" s="223"/>
      <c r="BI1322" s="223"/>
      <c r="BJ1322" s="223"/>
      <c r="BK1322" s="223"/>
      <c r="BL1322" s="223"/>
      <c r="BM1322" s="223"/>
      <c r="BN1322" s="223"/>
      <c r="BO1322" s="223"/>
      <c r="BP1322" s="223"/>
      <c r="BQ1322" s="223"/>
      <c r="BR1322" s="223"/>
      <c r="BS1322" s="223"/>
      <c r="BT1322" s="223"/>
      <c r="BU1322" s="223"/>
      <c r="BV1322" s="223"/>
      <c r="BW1322" s="223"/>
      <c r="BX1322" s="223"/>
      <c r="BY1322" s="223"/>
      <c r="BZ1322" s="223"/>
      <c r="CA1322" s="223"/>
      <c r="CB1322" s="223"/>
      <c r="CC1322" s="223"/>
      <c r="CD1322" s="223"/>
      <c r="CE1322" s="223"/>
      <c r="CF1322" s="223"/>
      <c r="CG1322" s="223"/>
      <c r="CH1322" s="223"/>
      <c r="CI1322" s="223"/>
      <c r="CJ1322" s="223"/>
      <c r="CK1322" s="223"/>
      <c r="CL1322" s="223"/>
      <c r="CM1322" s="223"/>
      <c r="CN1322" s="223"/>
      <c r="CO1322" s="223"/>
      <c r="CP1322" s="223"/>
      <c r="CQ1322" s="223"/>
      <c r="CR1322" s="223"/>
      <c r="CS1322" s="223"/>
      <c r="CT1322" s="223"/>
      <c r="CU1322" s="223"/>
      <c r="CV1322" s="223"/>
      <c r="CW1322" s="223"/>
      <c r="CX1322" s="223"/>
      <c r="CY1322" s="223"/>
      <c r="CZ1322" s="223"/>
      <c r="DA1322" s="223"/>
      <c r="DB1322" s="223"/>
      <c r="DC1322" s="223"/>
      <c r="DD1322" s="223"/>
      <c r="DE1322" s="223"/>
      <c r="DF1322" s="223"/>
      <c r="DG1322" s="223"/>
      <c r="DH1322" s="223"/>
      <c r="DI1322" s="223"/>
      <c r="DJ1322" s="223"/>
      <c r="DK1322" s="223"/>
      <c r="DL1322" s="223"/>
      <c r="DM1322" s="223"/>
      <c r="DN1322" s="223"/>
      <c r="DO1322" s="223"/>
      <c r="DP1322" s="223"/>
      <c r="DQ1322" s="223"/>
      <c r="DR1322" s="223"/>
      <c r="DS1322" s="223"/>
      <c r="DT1322" s="223"/>
      <c r="DU1322" s="223"/>
      <c r="DV1322" s="223"/>
      <c r="DW1322" s="223"/>
      <c r="DX1322" s="223"/>
      <c r="DY1322" s="223"/>
      <c r="DZ1322" s="223"/>
      <c r="EA1322" s="223"/>
      <c r="EB1322" s="223"/>
      <c r="EC1322" s="223"/>
      <c r="ED1322" s="223"/>
      <c r="EE1322" s="223"/>
      <c r="EF1322" s="223"/>
      <c r="EG1322" s="223"/>
      <c r="EH1322" s="223"/>
      <c r="EI1322" s="223"/>
      <c r="EJ1322" s="223"/>
      <c r="EK1322" s="223"/>
      <c r="EL1322" s="223"/>
      <c r="EM1322" s="223"/>
      <c r="EN1322" s="223"/>
      <c r="EO1322" s="223"/>
      <c r="EP1322" s="223"/>
      <c r="EQ1322" s="223"/>
      <c r="ER1322" s="223"/>
      <c r="ES1322" s="223"/>
      <c r="ET1322" s="223"/>
      <c r="EU1322" s="223"/>
      <c r="EV1322" s="223"/>
      <c r="EW1322" s="223"/>
    </row>
    <row r="1323" spans="1:153" x14ac:dyDescent="0.15">
      <c r="A1323" s="202"/>
      <c r="C1323" s="210">
        <v>169</v>
      </c>
      <c r="D1323" s="209" t="s">
        <v>749</v>
      </c>
      <c r="E1323" s="209" t="s">
        <v>2961</v>
      </c>
      <c r="F1323" s="209" t="s">
        <v>2967</v>
      </c>
      <c r="G1323" s="219">
        <v>1933</v>
      </c>
      <c r="H1323" s="220">
        <f>135/150</f>
        <v>0.9</v>
      </c>
      <c r="I1323" s="208" t="s">
        <v>172</v>
      </c>
      <c r="J1323" s="221">
        <v>40389</v>
      </c>
    </row>
    <row r="1324" spans="1:153" x14ac:dyDescent="0.15">
      <c r="A1324" s="202"/>
      <c r="C1324" s="210">
        <v>170</v>
      </c>
      <c r="D1324" s="209" t="s">
        <v>749</v>
      </c>
      <c r="E1324" s="209" t="s">
        <v>2961</v>
      </c>
      <c r="F1324" s="209" t="s">
        <v>2968</v>
      </c>
      <c r="G1324" s="219">
        <v>1934</v>
      </c>
      <c r="H1324" s="220">
        <f>135/150</f>
        <v>0.9</v>
      </c>
      <c r="I1324" s="208" t="s">
        <v>172</v>
      </c>
      <c r="J1324" s="221">
        <v>40389</v>
      </c>
    </row>
    <row r="1325" spans="1:153" x14ac:dyDescent="0.15">
      <c r="A1325" s="202"/>
      <c r="C1325" s="210">
        <v>171</v>
      </c>
      <c r="D1325" s="209" t="s">
        <v>749</v>
      </c>
      <c r="E1325" s="209" t="s">
        <v>2961</v>
      </c>
      <c r="F1325" s="209" t="s">
        <v>2969</v>
      </c>
      <c r="G1325" s="219">
        <v>1935</v>
      </c>
      <c r="H1325" s="220">
        <f>135/150</f>
        <v>0.9</v>
      </c>
      <c r="I1325" s="208" t="s">
        <v>172</v>
      </c>
      <c r="J1325" s="221">
        <v>40389</v>
      </c>
    </row>
    <row r="1326" spans="1:153" x14ac:dyDescent="0.15">
      <c r="A1326" s="202"/>
      <c r="C1326" s="210">
        <v>172</v>
      </c>
      <c r="D1326" s="209" t="s">
        <v>749</v>
      </c>
      <c r="E1326" s="209" t="s">
        <v>2961</v>
      </c>
      <c r="F1326" s="209" t="s">
        <v>2970</v>
      </c>
      <c r="G1326" s="219">
        <v>1935</v>
      </c>
      <c r="H1326" s="220">
        <f>135/150</f>
        <v>0.9</v>
      </c>
      <c r="I1326" s="208" t="s">
        <v>172</v>
      </c>
      <c r="J1326" s="221">
        <v>40389</v>
      </c>
    </row>
    <row r="1327" spans="1:153" x14ac:dyDescent="0.15">
      <c r="A1327" s="202"/>
      <c r="C1327" s="210">
        <v>173</v>
      </c>
      <c r="D1327" s="209" t="s">
        <v>749</v>
      </c>
      <c r="E1327" s="209" t="s">
        <v>2961</v>
      </c>
      <c r="F1327" s="209" t="s">
        <v>2971</v>
      </c>
      <c r="G1327" s="219">
        <v>1935</v>
      </c>
      <c r="H1327" s="220">
        <f>135/150</f>
        <v>0.9</v>
      </c>
      <c r="I1327" s="208" t="s">
        <v>172</v>
      </c>
      <c r="J1327" s="221">
        <v>40389</v>
      </c>
    </row>
    <row r="1328" spans="1:153" ht="22.5" x14ac:dyDescent="0.15">
      <c r="A1328" s="202"/>
      <c r="C1328" s="210">
        <v>174</v>
      </c>
      <c r="D1328" s="209" t="s">
        <v>749</v>
      </c>
      <c r="E1328" s="226" t="s">
        <v>2959</v>
      </c>
      <c r="F1328" s="209" t="s">
        <v>2972</v>
      </c>
      <c r="G1328" s="219">
        <v>1936</v>
      </c>
      <c r="H1328" s="220">
        <v>5</v>
      </c>
      <c r="I1328" s="208" t="s">
        <v>36</v>
      </c>
      <c r="J1328" s="221">
        <v>39865</v>
      </c>
    </row>
    <row r="1329" spans="1:10" x14ac:dyDescent="0.15">
      <c r="A1329" s="202"/>
      <c r="C1329" s="210">
        <v>175</v>
      </c>
      <c r="D1329" s="209" t="s">
        <v>749</v>
      </c>
      <c r="E1329" s="209" t="s">
        <v>2961</v>
      </c>
      <c r="F1329" s="209" t="s">
        <v>2973</v>
      </c>
      <c r="G1329" s="219">
        <v>1936</v>
      </c>
      <c r="H1329" s="220">
        <f>135/150</f>
        <v>0.9</v>
      </c>
      <c r="I1329" s="208" t="s">
        <v>172</v>
      </c>
      <c r="J1329" s="221">
        <v>40389</v>
      </c>
    </row>
    <row r="1330" spans="1:10" x14ac:dyDescent="0.15">
      <c r="A1330" s="202"/>
      <c r="C1330" s="210">
        <v>176</v>
      </c>
      <c r="D1330" s="209" t="s">
        <v>749</v>
      </c>
      <c r="E1330" s="209" t="s">
        <v>2961</v>
      </c>
      <c r="F1330" s="209" t="s">
        <v>2974</v>
      </c>
      <c r="G1330" s="219">
        <v>1937</v>
      </c>
      <c r="H1330" s="220">
        <f>135/150</f>
        <v>0.9</v>
      </c>
      <c r="I1330" s="208" t="s">
        <v>172</v>
      </c>
      <c r="J1330" s="221">
        <v>40389</v>
      </c>
    </row>
    <row r="1331" spans="1:10" ht="22.5" x14ac:dyDescent="0.15">
      <c r="A1331" s="202"/>
      <c r="C1331" s="210">
        <v>177</v>
      </c>
      <c r="D1331" s="209" t="s">
        <v>749</v>
      </c>
      <c r="E1331" s="226" t="s">
        <v>2959</v>
      </c>
      <c r="F1331" s="209" t="s">
        <v>2975</v>
      </c>
      <c r="G1331" s="219">
        <v>1937</v>
      </c>
      <c r="H1331" s="220">
        <v>5</v>
      </c>
      <c r="I1331" s="208" t="s">
        <v>36</v>
      </c>
      <c r="J1331" s="221">
        <v>39858</v>
      </c>
    </row>
    <row r="1332" spans="1:10" x14ac:dyDescent="0.15">
      <c r="A1332" s="202"/>
      <c r="C1332" s="210">
        <v>178</v>
      </c>
      <c r="D1332" s="209" t="s">
        <v>749</v>
      </c>
      <c r="E1332" s="209" t="s">
        <v>2961</v>
      </c>
      <c r="F1332" s="209" t="s">
        <v>2976</v>
      </c>
      <c r="G1332" s="219">
        <v>1937</v>
      </c>
      <c r="H1332" s="220">
        <f>135/150</f>
        <v>0.9</v>
      </c>
      <c r="I1332" s="208" t="s">
        <v>172</v>
      </c>
      <c r="J1332" s="221">
        <v>40389</v>
      </c>
    </row>
    <row r="1333" spans="1:10" x14ac:dyDescent="0.15">
      <c r="A1333" s="202"/>
      <c r="C1333" s="210">
        <v>179</v>
      </c>
      <c r="D1333" s="209" t="s">
        <v>749</v>
      </c>
      <c r="E1333" s="209" t="s">
        <v>2977</v>
      </c>
      <c r="F1333" s="209" t="s">
        <v>2978</v>
      </c>
      <c r="G1333" s="219">
        <v>1938</v>
      </c>
      <c r="H1333" s="219">
        <v>5</v>
      </c>
      <c r="I1333" s="208" t="s">
        <v>2674</v>
      </c>
      <c r="J1333" s="221">
        <v>41673</v>
      </c>
    </row>
    <row r="1334" spans="1:10" x14ac:dyDescent="0.15">
      <c r="A1334" s="202"/>
      <c r="C1334" s="210">
        <v>180</v>
      </c>
      <c r="D1334" s="209" t="s">
        <v>749</v>
      </c>
      <c r="E1334" s="209" t="s">
        <v>2961</v>
      </c>
      <c r="F1334" s="209" t="s">
        <v>2979</v>
      </c>
      <c r="G1334" s="219">
        <v>1938</v>
      </c>
      <c r="H1334" s="220">
        <f>135/150</f>
        <v>0.9</v>
      </c>
      <c r="I1334" s="208" t="s">
        <v>172</v>
      </c>
      <c r="J1334" s="221">
        <v>40389</v>
      </c>
    </row>
    <row r="1335" spans="1:10" x14ac:dyDescent="0.15">
      <c r="A1335" s="202"/>
      <c r="C1335" s="210">
        <v>181</v>
      </c>
      <c r="D1335" s="209" t="s">
        <v>749</v>
      </c>
      <c r="E1335" s="209" t="s">
        <v>2977</v>
      </c>
      <c r="F1335" s="209" t="s">
        <v>2980</v>
      </c>
      <c r="G1335" s="219">
        <v>1938</v>
      </c>
      <c r="H1335" s="219">
        <v>5</v>
      </c>
      <c r="I1335" s="208" t="s">
        <v>2674</v>
      </c>
      <c r="J1335" s="221">
        <v>41673</v>
      </c>
    </row>
    <row r="1336" spans="1:10" x14ac:dyDescent="0.15">
      <c r="A1336" s="202"/>
      <c r="C1336" s="210">
        <v>182</v>
      </c>
      <c r="D1336" s="209" t="s">
        <v>749</v>
      </c>
      <c r="E1336" s="209" t="s">
        <v>2977</v>
      </c>
      <c r="F1336" s="209" t="s">
        <v>2981</v>
      </c>
      <c r="G1336" s="219">
        <v>1938</v>
      </c>
      <c r="H1336" s="219">
        <v>5</v>
      </c>
      <c r="I1336" s="208" t="s">
        <v>2674</v>
      </c>
      <c r="J1336" s="221">
        <v>41673</v>
      </c>
    </row>
    <row r="1337" spans="1:10" x14ac:dyDescent="0.15">
      <c r="A1337" s="202"/>
      <c r="C1337" s="210">
        <v>183</v>
      </c>
      <c r="D1337" s="209" t="s">
        <v>749</v>
      </c>
      <c r="E1337" s="209" t="s">
        <v>2977</v>
      </c>
      <c r="F1337" s="209" t="s">
        <v>2982</v>
      </c>
      <c r="G1337" s="219">
        <v>1939</v>
      </c>
      <c r="H1337" s="219">
        <v>5</v>
      </c>
      <c r="I1337" s="208" t="s">
        <v>2674</v>
      </c>
      <c r="J1337" s="221">
        <v>41673</v>
      </c>
    </row>
    <row r="1338" spans="1:10" x14ac:dyDescent="0.15">
      <c r="A1338" s="202"/>
      <c r="C1338" s="210">
        <v>184</v>
      </c>
      <c r="D1338" s="209" t="s">
        <v>749</v>
      </c>
      <c r="E1338" s="209" t="s">
        <v>2977</v>
      </c>
      <c r="F1338" s="209" t="s">
        <v>2983</v>
      </c>
      <c r="G1338" s="219">
        <v>1939</v>
      </c>
      <c r="H1338" s="219">
        <v>5</v>
      </c>
      <c r="I1338" s="208" t="s">
        <v>2674</v>
      </c>
      <c r="J1338" s="221">
        <v>41673</v>
      </c>
    </row>
    <row r="1339" spans="1:10" x14ac:dyDescent="0.15">
      <c r="A1339" s="202"/>
      <c r="C1339" s="210">
        <v>185</v>
      </c>
      <c r="D1339" s="209" t="s">
        <v>749</v>
      </c>
      <c r="E1339" s="209" t="s">
        <v>2977</v>
      </c>
      <c r="F1339" s="209" t="s">
        <v>2984</v>
      </c>
      <c r="G1339" s="219">
        <v>1939</v>
      </c>
      <c r="H1339" s="219">
        <v>5</v>
      </c>
      <c r="I1339" s="208" t="s">
        <v>2674</v>
      </c>
      <c r="J1339" s="221">
        <v>41673</v>
      </c>
    </row>
    <row r="1340" spans="1:10" ht="22.5" x14ac:dyDescent="0.15">
      <c r="A1340" s="202"/>
      <c r="C1340" s="210">
        <v>186</v>
      </c>
      <c r="D1340" s="209" t="s">
        <v>749</v>
      </c>
      <c r="E1340" s="226" t="s">
        <v>2985</v>
      </c>
      <c r="F1340" s="209" t="s">
        <v>2986</v>
      </c>
      <c r="G1340" s="219">
        <v>1941</v>
      </c>
      <c r="H1340" s="220">
        <v>10</v>
      </c>
      <c r="I1340" s="208" t="s">
        <v>320</v>
      </c>
      <c r="J1340" s="221">
        <v>39683</v>
      </c>
    </row>
    <row r="1341" spans="1:10" x14ac:dyDescent="0.15">
      <c r="A1341" s="202"/>
      <c r="C1341" s="210">
        <v>187</v>
      </c>
      <c r="D1341" s="209" t="s">
        <v>749</v>
      </c>
      <c r="E1341" s="209" t="s">
        <v>2961</v>
      </c>
      <c r="F1341" s="209" t="s">
        <v>2987</v>
      </c>
      <c r="G1341" s="219">
        <v>1941</v>
      </c>
      <c r="H1341" s="220">
        <f t="shared" ref="H1341:H1346" si="1">135/150</f>
        <v>0.9</v>
      </c>
      <c r="I1341" s="208" t="s">
        <v>172</v>
      </c>
      <c r="J1341" s="221">
        <v>40389</v>
      </c>
    </row>
    <row r="1342" spans="1:10" x14ac:dyDescent="0.15">
      <c r="A1342" s="202"/>
      <c r="C1342" s="210">
        <v>188</v>
      </c>
      <c r="D1342" s="209" t="s">
        <v>749</v>
      </c>
      <c r="E1342" s="209" t="s">
        <v>2961</v>
      </c>
      <c r="F1342" s="209" t="s">
        <v>2988</v>
      </c>
      <c r="G1342" s="219">
        <v>1941</v>
      </c>
      <c r="H1342" s="220">
        <f t="shared" si="1"/>
        <v>0.9</v>
      </c>
      <c r="I1342" s="208" t="s">
        <v>172</v>
      </c>
      <c r="J1342" s="221">
        <v>40389</v>
      </c>
    </row>
    <row r="1343" spans="1:10" x14ac:dyDescent="0.15">
      <c r="A1343" s="202"/>
      <c r="C1343" s="210">
        <v>189</v>
      </c>
      <c r="D1343" s="209" t="s">
        <v>749</v>
      </c>
      <c r="E1343" s="209" t="s">
        <v>2961</v>
      </c>
      <c r="F1343" s="209" t="s">
        <v>2989</v>
      </c>
      <c r="G1343" s="219">
        <v>1942</v>
      </c>
      <c r="H1343" s="220">
        <f t="shared" si="1"/>
        <v>0.9</v>
      </c>
      <c r="I1343" s="208" t="s">
        <v>172</v>
      </c>
      <c r="J1343" s="221">
        <v>40389</v>
      </c>
    </row>
    <row r="1344" spans="1:10" x14ac:dyDescent="0.15">
      <c r="A1344" s="202"/>
      <c r="C1344" s="210">
        <v>190</v>
      </c>
      <c r="D1344" s="209" t="s">
        <v>749</v>
      </c>
      <c r="E1344" s="209" t="s">
        <v>2961</v>
      </c>
      <c r="F1344" s="209" t="s">
        <v>2990</v>
      </c>
      <c r="G1344" s="219">
        <v>1942</v>
      </c>
      <c r="H1344" s="220">
        <f t="shared" si="1"/>
        <v>0.9</v>
      </c>
      <c r="I1344" s="208" t="s">
        <v>172</v>
      </c>
      <c r="J1344" s="221">
        <v>40389</v>
      </c>
    </row>
    <row r="1345" spans="1:10" x14ac:dyDescent="0.15">
      <c r="A1345" s="202"/>
      <c r="C1345" s="210">
        <v>191</v>
      </c>
      <c r="D1345" s="209" t="s">
        <v>749</v>
      </c>
      <c r="E1345" s="209" t="s">
        <v>2961</v>
      </c>
      <c r="F1345" s="209" t="s">
        <v>2991</v>
      </c>
      <c r="G1345" s="219">
        <v>1942</v>
      </c>
      <c r="H1345" s="220">
        <f t="shared" si="1"/>
        <v>0.9</v>
      </c>
      <c r="I1345" s="208" t="s">
        <v>172</v>
      </c>
      <c r="J1345" s="221">
        <v>40389</v>
      </c>
    </row>
    <row r="1346" spans="1:10" x14ac:dyDescent="0.15">
      <c r="A1346" s="202"/>
      <c r="C1346" s="210">
        <v>192</v>
      </c>
      <c r="D1346" s="209" t="s">
        <v>749</v>
      </c>
      <c r="E1346" s="209" t="s">
        <v>2961</v>
      </c>
      <c r="F1346" s="209" t="s">
        <v>2992</v>
      </c>
      <c r="G1346" s="219">
        <v>1942</v>
      </c>
      <c r="H1346" s="220">
        <f t="shared" si="1"/>
        <v>0.9</v>
      </c>
      <c r="I1346" s="208" t="s">
        <v>172</v>
      </c>
      <c r="J1346" s="221">
        <v>40389</v>
      </c>
    </row>
    <row r="1347" spans="1:10" x14ac:dyDescent="0.15">
      <c r="A1347" s="202"/>
      <c r="C1347" s="210">
        <v>193</v>
      </c>
      <c r="D1347" s="209" t="s">
        <v>749</v>
      </c>
      <c r="E1347" s="209" t="s">
        <v>2961</v>
      </c>
      <c r="F1347" s="209" t="s">
        <v>2993</v>
      </c>
      <c r="G1347" s="219"/>
      <c r="H1347" s="220"/>
      <c r="I1347" s="208" t="s">
        <v>89</v>
      </c>
      <c r="J1347" s="221" t="s">
        <v>89</v>
      </c>
    </row>
    <row r="1348" spans="1:10" x14ac:dyDescent="0.15">
      <c r="A1348" s="202"/>
      <c r="C1348" s="210">
        <v>194</v>
      </c>
      <c r="D1348" s="209" t="s">
        <v>749</v>
      </c>
      <c r="E1348" s="209" t="s">
        <v>2961</v>
      </c>
      <c r="F1348" s="209" t="s">
        <v>2994</v>
      </c>
      <c r="G1348" s="219"/>
      <c r="H1348" s="220"/>
      <c r="I1348" s="208" t="s">
        <v>89</v>
      </c>
      <c r="J1348" s="221" t="s">
        <v>89</v>
      </c>
    </row>
    <row r="1349" spans="1:10" x14ac:dyDescent="0.15">
      <c r="A1349" s="202"/>
      <c r="C1349" s="210">
        <v>195</v>
      </c>
      <c r="D1349" s="209" t="s">
        <v>749</v>
      </c>
      <c r="E1349" s="209" t="s">
        <v>2961</v>
      </c>
      <c r="F1349" s="209" t="s">
        <v>2995</v>
      </c>
      <c r="G1349" s="219">
        <v>1943</v>
      </c>
      <c r="H1349" s="220">
        <f>135/150</f>
        <v>0.9</v>
      </c>
      <c r="I1349" s="208" t="s">
        <v>172</v>
      </c>
      <c r="J1349" s="221">
        <v>40389</v>
      </c>
    </row>
    <row r="1350" spans="1:10" x14ac:dyDescent="0.15">
      <c r="A1350" s="202"/>
      <c r="C1350" s="210">
        <v>196</v>
      </c>
      <c r="D1350" s="209" t="s">
        <v>749</v>
      </c>
      <c r="E1350" s="209" t="s">
        <v>2961</v>
      </c>
      <c r="F1350" s="209" t="s">
        <v>2996</v>
      </c>
      <c r="G1350" s="219">
        <v>1943</v>
      </c>
      <c r="H1350" s="220">
        <f>135/150</f>
        <v>0.9</v>
      </c>
      <c r="I1350" s="208" t="s">
        <v>172</v>
      </c>
      <c r="J1350" s="221">
        <v>40389</v>
      </c>
    </row>
    <row r="1351" spans="1:10" x14ac:dyDescent="0.15">
      <c r="A1351" s="202"/>
      <c r="C1351" s="210">
        <v>197</v>
      </c>
      <c r="D1351" s="209" t="s">
        <v>749</v>
      </c>
      <c r="E1351" s="209" t="s">
        <v>2961</v>
      </c>
      <c r="F1351" s="209" t="s">
        <v>2997</v>
      </c>
      <c r="G1351" s="219"/>
      <c r="H1351" s="220"/>
      <c r="I1351" s="208" t="s">
        <v>89</v>
      </c>
      <c r="J1351" s="221" t="s">
        <v>89</v>
      </c>
    </row>
    <row r="1352" spans="1:10" x14ac:dyDescent="0.15">
      <c r="A1352" s="202"/>
      <c r="C1352" s="210">
        <v>198</v>
      </c>
      <c r="D1352" s="209" t="s">
        <v>749</v>
      </c>
      <c r="E1352" s="209" t="s">
        <v>2961</v>
      </c>
      <c r="F1352" s="209" t="s">
        <v>2998</v>
      </c>
      <c r="G1352" s="219"/>
      <c r="H1352" s="220"/>
      <c r="I1352" s="208" t="s">
        <v>89</v>
      </c>
      <c r="J1352" s="221" t="s">
        <v>89</v>
      </c>
    </row>
    <row r="1353" spans="1:10" x14ac:dyDescent="0.15">
      <c r="A1353" s="202"/>
      <c r="C1353" s="210">
        <v>199</v>
      </c>
      <c r="D1353" s="209" t="s">
        <v>749</v>
      </c>
      <c r="E1353" s="209" t="s">
        <v>2961</v>
      </c>
      <c r="F1353" s="209" t="s">
        <v>2999</v>
      </c>
      <c r="G1353" s="219">
        <v>1945</v>
      </c>
      <c r="H1353" s="220">
        <f>135/150</f>
        <v>0.9</v>
      </c>
      <c r="I1353" s="208" t="s">
        <v>172</v>
      </c>
      <c r="J1353" s="221">
        <v>40389</v>
      </c>
    </row>
    <row r="1354" spans="1:10" x14ac:dyDescent="0.15">
      <c r="A1354" s="202"/>
      <c r="C1354" s="210">
        <v>200</v>
      </c>
      <c r="D1354" s="209" t="s">
        <v>749</v>
      </c>
      <c r="E1354" s="209" t="s">
        <v>2961</v>
      </c>
      <c r="F1354" s="209" t="s">
        <v>3000</v>
      </c>
      <c r="G1354" s="219">
        <v>1946</v>
      </c>
      <c r="H1354" s="220">
        <f>135/150</f>
        <v>0.9</v>
      </c>
      <c r="I1354" s="208" t="s">
        <v>172</v>
      </c>
      <c r="J1354" s="221">
        <v>40389</v>
      </c>
    </row>
    <row r="1355" spans="1:10" x14ac:dyDescent="0.15">
      <c r="A1355" s="202"/>
      <c r="C1355" s="210">
        <v>201</v>
      </c>
      <c r="D1355" s="209" t="s">
        <v>749</v>
      </c>
      <c r="E1355" s="226" t="s">
        <v>2985</v>
      </c>
      <c r="F1355" s="209" t="s">
        <v>3001</v>
      </c>
      <c r="G1355" s="219">
        <v>1946</v>
      </c>
      <c r="H1355" s="220">
        <v>3</v>
      </c>
      <c r="I1355" s="208" t="s">
        <v>69</v>
      </c>
      <c r="J1355" s="221">
        <v>38825</v>
      </c>
    </row>
    <row r="1356" spans="1:10" x14ac:dyDescent="0.15">
      <c r="A1356" s="202"/>
      <c r="C1356" s="210">
        <v>202</v>
      </c>
      <c r="D1356" s="209" t="s">
        <v>749</v>
      </c>
      <c r="E1356" s="209" t="s">
        <v>2961</v>
      </c>
      <c r="F1356" s="209" t="s">
        <v>3001</v>
      </c>
      <c r="G1356" s="219">
        <v>1946</v>
      </c>
      <c r="H1356" s="220">
        <f t="shared" ref="H1356:H1361" si="2">135/150</f>
        <v>0.9</v>
      </c>
      <c r="I1356" s="208" t="s">
        <v>172</v>
      </c>
      <c r="J1356" s="221">
        <v>40389</v>
      </c>
    </row>
    <row r="1357" spans="1:10" x14ac:dyDescent="0.15">
      <c r="A1357" s="202"/>
      <c r="C1357" s="210">
        <v>203</v>
      </c>
      <c r="D1357" s="209" t="s">
        <v>749</v>
      </c>
      <c r="E1357" s="209" t="s">
        <v>2961</v>
      </c>
      <c r="F1357" s="209" t="s">
        <v>3002</v>
      </c>
      <c r="G1357" s="219">
        <v>1946</v>
      </c>
      <c r="H1357" s="220">
        <f t="shared" si="2"/>
        <v>0.9</v>
      </c>
      <c r="I1357" s="208" t="s">
        <v>172</v>
      </c>
      <c r="J1357" s="221">
        <v>40389</v>
      </c>
    </row>
    <row r="1358" spans="1:10" x14ac:dyDescent="0.15">
      <c r="A1358" s="202"/>
      <c r="C1358" s="210">
        <v>204</v>
      </c>
      <c r="D1358" s="209" t="s">
        <v>749</v>
      </c>
      <c r="E1358" s="209" t="s">
        <v>2961</v>
      </c>
      <c r="F1358" s="209" t="s">
        <v>3003</v>
      </c>
      <c r="G1358" s="219">
        <v>1946</v>
      </c>
      <c r="H1358" s="220">
        <f t="shared" si="2"/>
        <v>0.9</v>
      </c>
      <c r="I1358" s="208" t="s">
        <v>172</v>
      </c>
      <c r="J1358" s="221">
        <v>40389</v>
      </c>
    </row>
    <row r="1359" spans="1:10" x14ac:dyDescent="0.15">
      <c r="A1359" s="202"/>
      <c r="C1359" s="210">
        <v>205</v>
      </c>
      <c r="D1359" s="209" t="s">
        <v>749</v>
      </c>
      <c r="E1359" s="209" t="s">
        <v>2961</v>
      </c>
      <c r="F1359" s="209" t="s">
        <v>3004</v>
      </c>
      <c r="G1359" s="219">
        <v>1947</v>
      </c>
      <c r="H1359" s="220">
        <f t="shared" si="2"/>
        <v>0.9</v>
      </c>
      <c r="I1359" s="208" t="s">
        <v>172</v>
      </c>
      <c r="J1359" s="221">
        <v>40389</v>
      </c>
    </row>
    <row r="1360" spans="1:10" x14ac:dyDescent="0.15">
      <c r="A1360" s="202"/>
      <c r="C1360" s="210">
        <v>206</v>
      </c>
      <c r="D1360" s="209" t="s">
        <v>749</v>
      </c>
      <c r="E1360" s="209" t="s">
        <v>2961</v>
      </c>
      <c r="F1360" s="209" t="s">
        <v>3005</v>
      </c>
      <c r="G1360" s="219">
        <v>1947</v>
      </c>
      <c r="H1360" s="220">
        <f t="shared" si="2"/>
        <v>0.9</v>
      </c>
      <c r="I1360" s="208" t="s">
        <v>172</v>
      </c>
      <c r="J1360" s="221">
        <v>40389</v>
      </c>
    </row>
    <row r="1361" spans="1:153" x14ac:dyDescent="0.15">
      <c r="A1361" s="202"/>
      <c r="C1361" s="210">
        <v>207</v>
      </c>
      <c r="D1361" s="209" t="s">
        <v>749</v>
      </c>
      <c r="E1361" s="209" t="s">
        <v>2961</v>
      </c>
      <c r="F1361" s="209" t="s">
        <v>3006</v>
      </c>
      <c r="G1361" s="219">
        <v>1947</v>
      </c>
      <c r="H1361" s="220">
        <f t="shared" si="2"/>
        <v>0.9</v>
      </c>
      <c r="I1361" s="208" t="s">
        <v>172</v>
      </c>
      <c r="J1361" s="221">
        <v>40389</v>
      </c>
    </row>
    <row r="1362" spans="1:153" x14ac:dyDescent="0.15">
      <c r="A1362" s="202"/>
      <c r="C1362" s="210">
        <v>208</v>
      </c>
      <c r="D1362" s="209" t="s">
        <v>749</v>
      </c>
      <c r="E1362" s="226" t="s">
        <v>2959</v>
      </c>
      <c r="F1362" s="209" t="s">
        <v>3006</v>
      </c>
      <c r="G1362" s="219">
        <v>1947</v>
      </c>
      <c r="H1362" s="220">
        <v>3</v>
      </c>
      <c r="I1362" s="208" t="s">
        <v>69</v>
      </c>
      <c r="J1362" s="221">
        <v>38825</v>
      </c>
    </row>
    <row r="1363" spans="1:153" x14ac:dyDescent="0.15">
      <c r="A1363" s="202"/>
      <c r="C1363" s="210">
        <v>209</v>
      </c>
      <c r="D1363" s="209" t="s">
        <v>749</v>
      </c>
      <c r="E1363" s="209" t="s">
        <v>2961</v>
      </c>
      <c r="F1363" s="209" t="s">
        <v>3007</v>
      </c>
      <c r="G1363" s="219">
        <v>1949</v>
      </c>
      <c r="H1363" s="220">
        <f>135/150</f>
        <v>0.9</v>
      </c>
      <c r="I1363" s="208" t="s">
        <v>172</v>
      </c>
      <c r="J1363" s="221">
        <v>40389</v>
      </c>
    </row>
    <row r="1364" spans="1:153" ht="22.5" x14ac:dyDescent="0.15">
      <c r="A1364" s="202"/>
      <c r="C1364" s="210">
        <v>210</v>
      </c>
      <c r="D1364" s="209" t="s">
        <v>3008</v>
      </c>
      <c r="E1364" s="209" t="s">
        <v>3009</v>
      </c>
      <c r="F1364" s="209" t="s">
        <v>11</v>
      </c>
      <c r="G1364" s="219" t="s">
        <v>77</v>
      </c>
      <c r="H1364" s="220">
        <v>0</v>
      </c>
      <c r="I1364" s="208" t="s">
        <v>141</v>
      </c>
      <c r="J1364" s="221">
        <v>41121</v>
      </c>
    </row>
    <row r="1365" spans="1:153" ht="22.5" x14ac:dyDescent="0.15">
      <c r="A1365" s="202"/>
      <c r="C1365" s="210">
        <v>211</v>
      </c>
      <c r="D1365" s="209" t="s">
        <v>749</v>
      </c>
      <c r="E1365" s="209" t="s">
        <v>3010</v>
      </c>
      <c r="F1365" s="209" t="s">
        <v>3011</v>
      </c>
      <c r="G1365" s="219">
        <v>1953</v>
      </c>
      <c r="H1365" s="220">
        <f>135/150</f>
        <v>0.9</v>
      </c>
      <c r="I1365" s="208" t="s">
        <v>172</v>
      </c>
      <c r="J1365" s="221">
        <v>40389</v>
      </c>
    </row>
    <row r="1366" spans="1:153" ht="22.5" x14ac:dyDescent="0.15">
      <c r="A1366" s="202"/>
      <c r="C1366" s="210">
        <v>212</v>
      </c>
      <c r="D1366" s="209" t="s">
        <v>749</v>
      </c>
      <c r="E1366" s="209" t="s">
        <v>233</v>
      </c>
      <c r="F1366" s="209" t="s">
        <v>3012</v>
      </c>
      <c r="G1366" s="219">
        <v>1933</v>
      </c>
      <c r="H1366" s="220">
        <v>15</v>
      </c>
      <c r="I1366" s="208" t="s">
        <v>423</v>
      </c>
      <c r="J1366" s="221">
        <v>41156</v>
      </c>
    </row>
    <row r="1367" spans="1:153" ht="22.5" x14ac:dyDescent="0.15">
      <c r="A1367" s="202"/>
      <c r="C1367" s="210">
        <v>213</v>
      </c>
      <c r="D1367" s="209" t="s">
        <v>749</v>
      </c>
      <c r="E1367" s="209" t="s">
        <v>3013</v>
      </c>
      <c r="F1367" s="209" t="s">
        <v>3014</v>
      </c>
      <c r="G1367" s="219">
        <v>1934</v>
      </c>
      <c r="H1367" s="219">
        <v>5</v>
      </c>
      <c r="I1367" s="208" t="s">
        <v>2674</v>
      </c>
      <c r="J1367" s="221">
        <v>41673</v>
      </c>
    </row>
    <row r="1368" spans="1:153" ht="22.5" x14ac:dyDescent="0.15">
      <c r="A1368" s="227" t="s">
        <v>52</v>
      </c>
      <c r="C1368" s="210">
        <v>214</v>
      </c>
      <c r="D1368" s="209" t="s">
        <v>749</v>
      </c>
      <c r="E1368" s="209" t="s">
        <v>3015</v>
      </c>
      <c r="F1368" s="209" t="s">
        <v>3016</v>
      </c>
      <c r="G1368" s="219">
        <v>1944</v>
      </c>
      <c r="H1368" s="220">
        <v>5</v>
      </c>
      <c r="I1368" s="208" t="s">
        <v>36</v>
      </c>
      <c r="J1368" s="221">
        <v>40379</v>
      </c>
    </row>
    <row r="1369" spans="1:153" ht="45" x14ac:dyDescent="0.15">
      <c r="A1369" s="202"/>
      <c r="C1369" s="210">
        <v>215</v>
      </c>
      <c r="D1369" s="209" t="s">
        <v>749</v>
      </c>
      <c r="E1369" s="209" t="s">
        <v>3017</v>
      </c>
      <c r="F1369" s="209" t="s">
        <v>3018</v>
      </c>
      <c r="G1369" s="219" t="s">
        <v>3019</v>
      </c>
      <c r="H1369" s="220">
        <v>0</v>
      </c>
      <c r="I1369" s="208" t="s">
        <v>3020</v>
      </c>
      <c r="J1369" s="221">
        <v>40179</v>
      </c>
    </row>
    <row r="1370" spans="1:153" ht="33.75" x14ac:dyDescent="0.15">
      <c r="A1370" s="202"/>
      <c r="C1370" s="210">
        <v>216</v>
      </c>
      <c r="D1370" s="209" t="s">
        <v>749</v>
      </c>
      <c r="E1370" s="209" t="s">
        <v>3021</v>
      </c>
      <c r="F1370" s="209" t="s">
        <v>3022</v>
      </c>
      <c r="G1370" s="219" t="s">
        <v>2807</v>
      </c>
      <c r="H1370" s="220">
        <f>135/150</f>
        <v>0.9</v>
      </c>
      <c r="I1370" s="208" t="s">
        <v>172</v>
      </c>
      <c r="J1370" s="221">
        <v>40389</v>
      </c>
    </row>
    <row r="1371" spans="1:153" ht="22.5" x14ac:dyDescent="0.15">
      <c r="A1371" s="202"/>
      <c r="C1371" s="210">
        <v>217</v>
      </c>
      <c r="D1371" s="209" t="s">
        <v>749</v>
      </c>
      <c r="E1371" s="209" t="s">
        <v>3023</v>
      </c>
      <c r="F1371" s="209" t="s">
        <v>3024</v>
      </c>
      <c r="G1371" s="219" t="s">
        <v>2807</v>
      </c>
      <c r="H1371" s="220">
        <f>135/150</f>
        <v>0.9</v>
      </c>
      <c r="I1371" s="208" t="s">
        <v>172</v>
      </c>
      <c r="J1371" s="221">
        <v>40389</v>
      </c>
    </row>
    <row r="1372" spans="1:153" ht="22.5" x14ac:dyDescent="0.15">
      <c r="A1372" s="202"/>
      <c r="C1372" s="210">
        <v>218</v>
      </c>
      <c r="D1372" s="209" t="s">
        <v>749</v>
      </c>
      <c r="E1372" s="209" t="s">
        <v>2710</v>
      </c>
      <c r="F1372" s="209" t="s">
        <v>3025</v>
      </c>
      <c r="G1372" s="219">
        <v>1963</v>
      </c>
      <c r="H1372" s="220">
        <f>135/150</f>
        <v>0.9</v>
      </c>
      <c r="I1372" s="208" t="s">
        <v>172</v>
      </c>
      <c r="J1372" s="221">
        <v>40389</v>
      </c>
    </row>
    <row r="1373" spans="1:153" ht="22.5" x14ac:dyDescent="0.15">
      <c r="A1373" s="202"/>
      <c r="C1373" s="210">
        <v>219</v>
      </c>
      <c r="D1373" s="209" t="s">
        <v>2667</v>
      </c>
      <c r="E1373" s="209" t="s">
        <v>3026</v>
      </c>
      <c r="F1373" s="209" t="s">
        <v>3027</v>
      </c>
      <c r="G1373" s="219">
        <v>1958</v>
      </c>
      <c r="H1373" s="220">
        <f>15/11</f>
        <v>1.3636363636363635</v>
      </c>
      <c r="I1373" s="208" t="s">
        <v>2709</v>
      </c>
      <c r="J1373" s="221">
        <v>41048</v>
      </c>
    </row>
    <row r="1374" spans="1:153" x14ac:dyDescent="0.15">
      <c r="A1374" s="202"/>
      <c r="C1374" s="210">
        <v>220</v>
      </c>
      <c r="D1374" s="209" t="s">
        <v>749</v>
      </c>
      <c r="E1374" s="209" t="s">
        <v>3028</v>
      </c>
      <c r="F1374" s="209" t="s">
        <v>3029</v>
      </c>
      <c r="G1374" s="219">
        <v>1937</v>
      </c>
      <c r="H1374" s="220">
        <f>135/150</f>
        <v>0.9</v>
      </c>
      <c r="I1374" s="208" t="s">
        <v>172</v>
      </c>
      <c r="J1374" s="221">
        <v>40389</v>
      </c>
    </row>
    <row r="1375" spans="1:153" ht="22.5" x14ac:dyDescent="0.15">
      <c r="A1375" s="227" t="s">
        <v>52</v>
      </c>
      <c r="C1375" s="210">
        <v>221</v>
      </c>
      <c r="D1375" s="209" t="s">
        <v>749</v>
      </c>
      <c r="E1375" s="209" t="s">
        <v>3030</v>
      </c>
      <c r="F1375" s="209" t="s">
        <v>3031</v>
      </c>
      <c r="G1375" s="219">
        <v>1925</v>
      </c>
      <c r="H1375" s="220">
        <v>5</v>
      </c>
      <c r="I1375" s="208" t="s">
        <v>36</v>
      </c>
      <c r="J1375" s="221">
        <v>40379</v>
      </c>
    </row>
    <row r="1376" spans="1:153" s="223" customFormat="1" x14ac:dyDescent="0.15">
      <c r="A1376" s="202"/>
      <c r="B1376" s="36"/>
      <c r="C1376" s="210">
        <v>222</v>
      </c>
      <c r="D1376" s="209" t="s">
        <v>749</v>
      </c>
      <c r="E1376" s="209"/>
      <c r="F1376" s="209" t="s">
        <v>3032</v>
      </c>
      <c r="G1376" s="219"/>
      <c r="H1376" s="220">
        <f>135/150</f>
        <v>0.9</v>
      </c>
      <c r="I1376" s="208" t="s">
        <v>172</v>
      </c>
      <c r="J1376" s="221">
        <v>40389</v>
      </c>
      <c r="K1376" s="36"/>
      <c r="L1376" s="12"/>
      <c r="M1376" s="12"/>
      <c r="N1376" s="12"/>
      <c r="O1376" s="12"/>
      <c r="P1376" s="12"/>
      <c r="Q1376" s="12"/>
      <c r="R1376" s="12"/>
      <c r="S1376" s="12"/>
      <c r="T1376" s="12"/>
      <c r="U1376" s="12"/>
      <c r="V1376" s="12"/>
      <c r="W1376" s="12"/>
      <c r="X1376" s="12"/>
      <c r="Y1376" s="12"/>
      <c r="Z1376" s="12"/>
      <c r="AA1376" s="12"/>
      <c r="AB1376" s="12"/>
      <c r="AC1376" s="12"/>
      <c r="AD1376" s="12"/>
      <c r="AE1376" s="12"/>
      <c r="AF1376" s="12"/>
      <c r="AG1376" s="12"/>
      <c r="AH1376" s="12"/>
      <c r="AI1376" s="12"/>
      <c r="AJ1376" s="12"/>
      <c r="AK1376" s="12"/>
      <c r="AL1376" s="12"/>
      <c r="AM1376" s="12"/>
      <c r="AN1376" s="12"/>
      <c r="AO1376" s="12"/>
      <c r="AP1376" s="12"/>
      <c r="AQ1376" s="12"/>
      <c r="AR1376" s="12"/>
      <c r="AS1376" s="12"/>
      <c r="AT1376" s="12"/>
      <c r="AU1376" s="12"/>
      <c r="AV1376" s="12"/>
      <c r="AW1376" s="12"/>
      <c r="AX1376" s="12"/>
      <c r="AY1376" s="12"/>
      <c r="AZ1376" s="12"/>
      <c r="BA1376" s="12"/>
      <c r="BB1376" s="12"/>
      <c r="BC1376" s="12"/>
      <c r="BD1376" s="12"/>
      <c r="BE1376" s="12"/>
      <c r="BF1376" s="12"/>
      <c r="BG1376" s="12"/>
      <c r="BH1376" s="12"/>
      <c r="BI1376" s="12"/>
      <c r="BJ1376" s="12"/>
      <c r="BK1376" s="12"/>
      <c r="BL1376" s="12"/>
      <c r="BM1376" s="12"/>
      <c r="BN1376" s="12"/>
      <c r="BO1376" s="12"/>
      <c r="BP1376" s="12"/>
      <c r="BQ1376" s="12"/>
      <c r="BR1376" s="12"/>
      <c r="BS1376" s="12"/>
      <c r="BT1376" s="12"/>
      <c r="BU1376" s="12"/>
      <c r="BV1376" s="12"/>
      <c r="BW1376" s="12"/>
      <c r="BX1376" s="12"/>
      <c r="BY1376" s="12"/>
      <c r="BZ1376" s="12"/>
      <c r="CA1376" s="12"/>
      <c r="CB1376" s="12"/>
      <c r="CC1376" s="12"/>
      <c r="CD1376" s="12"/>
      <c r="CE1376" s="12"/>
      <c r="CF1376" s="12"/>
      <c r="CG1376" s="12"/>
      <c r="CH1376" s="12"/>
      <c r="CI1376" s="12"/>
      <c r="CJ1376" s="12"/>
      <c r="CK1376" s="12"/>
      <c r="CL1376" s="12"/>
      <c r="CM1376" s="12"/>
      <c r="CN1376" s="12"/>
      <c r="CO1376" s="12"/>
      <c r="CP1376" s="12"/>
      <c r="CQ1376" s="12"/>
      <c r="CR1376" s="12"/>
      <c r="CS1376" s="12"/>
      <c r="CT1376" s="12"/>
      <c r="CU1376" s="12"/>
      <c r="CV1376" s="12"/>
      <c r="CW1376" s="12"/>
      <c r="CX1376" s="12"/>
      <c r="CY1376" s="12"/>
      <c r="CZ1376" s="12"/>
      <c r="DA1376" s="12"/>
      <c r="DB1376" s="12"/>
      <c r="DC1376" s="12"/>
      <c r="DD1376" s="12"/>
      <c r="DE1376" s="12"/>
      <c r="DF1376" s="12"/>
      <c r="DG1376" s="12"/>
      <c r="DH1376" s="12"/>
      <c r="DI1376" s="12"/>
      <c r="DJ1376" s="12"/>
      <c r="DK1376" s="12"/>
      <c r="DL1376" s="12"/>
      <c r="DM1376" s="12"/>
      <c r="DN1376" s="12"/>
      <c r="DO1376" s="12"/>
      <c r="DP1376" s="12"/>
      <c r="DQ1376" s="12"/>
      <c r="DR1376" s="12"/>
      <c r="DS1376" s="12"/>
      <c r="DT1376" s="12"/>
      <c r="DU1376" s="12"/>
      <c r="DV1376" s="12"/>
      <c r="DW1376" s="12"/>
      <c r="DX1376" s="12"/>
      <c r="DY1376" s="12"/>
      <c r="DZ1376" s="12"/>
      <c r="EA1376" s="12"/>
      <c r="EB1376" s="12"/>
      <c r="EC1376" s="12"/>
      <c r="ED1376" s="12"/>
      <c r="EE1376" s="12"/>
      <c r="EF1376" s="12"/>
      <c r="EG1376" s="12"/>
      <c r="EH1376" s="12"/>
      <c r="EI1376" s="12"/>
      <c r="EJ1376" s="12"/>
      <c r="EK1376" s="12"/>
      <c r="EL1376" s="12"/>
      <c r="EM1376" s="12"/>
      <c r="EN1376" s="12"/>
      <c r="EO1376" s="12"/>
      <c r="EP1376" s="12"/>
      <c r="EQ1376" s="12"/>
      <c r="ER1376" s="12"/>
      <c r="ES1376" s="12"/>
      <c r="ET1376" s="12"/>
      <c r="EU1376" s="12"/>
      <c r="EV1376" s="12"/>
      <c r="EW1376" s="12"/>
    </row>
    <row r="1377" spans="1:153" x14ac:dyDescent="0.15">
      <c r="A1377" s="202"/>
      <c r="C1377" s="210">
        <v>223</v>
      </c>
      <c r="D1377" s="209" t="s">
        <v>749</v>
      </c>
      <c r="E1377" s="209" t="s">
        <v>3033</v>
      </c>
      <c r="F1377" s="209" t="s">
        <v>3034</v>
      </c>
      <c r="G1377" s="219">
        <v>1966</v>
      </c>
      <c r="H1377" s="220">
        <f>135/150</f>
        <v>0.9</v>
      </c>
      <c r="I1377" s="208" t="s">
        <v>172</v>
      </c>
      <c r="J1377" s="221">
        <v>40389</v>
      </c>
      <c r="L1377" s="223"/>
      <c r="M1377" s="223"/>
      <c r="N1377" s="223"/>
      <c r="O1377" s="223"/>
      <c r="P1377" s="223"/>
      <c r="Q1377" s="223"/>
      <c r="R1377" s="223"/>
      <c r="S1377" s="223"/>
      <c r="T1377" s="223"/>
      <c r="U1377" s="223"/>
      <c r="V1377" s="223"/>
      <c r="W1377" s="223"/>
      <c r="X1377" s="223"/>
      <c r="Y1377" s="223"/>
      <c r="Z1377" s="223"/>
      <c r="AA1377" s="223"/>
      <c r="AB1377" s="223"/>
      <c r="AC1377" s="223"/>
      <c r="AD1377" s="223"/>
      <c r="AE1377" s="223"/>
      <c r="AF1377" s="223"/>
      <c r="AG1377" s="223"/>
      <c r="AH1377" s="223"/>
      <c r="AI1377" s="223"/>
      <c r="AJ1377" s="223"/>
      <c r="AK1377" s="223"/>
      <c r="AL1377" s="223"/>
      <c r="AM1377" s="223"/>
      <c r="AN1377" s="223"/>
      <c r="AO1377" s="223"/>
      <c r="AP1377" s="223"/>
      <c r="AQ1377" s="223"/>
      <c r="AR1377" s="223"/>
      <c r="AS1377" s="223"/>
      <c r="AT1377" s="223"/>
      <c r="AU1377" s="223"/>
      <c r="AV1377" s="223"/>
      <c r="AW1377" s="223"/>
      <c r="AX1377" s="223"/>
      <c r="AY1377" s="223"/>
      <c r="AZ1377" s="223"/>
      <c r="BA1377" s="223"/>
      <c r="BB1377" s="223"/>
      <c r="BC1377" s="223"/>
      <c r="BD1377" s="223"/>
      <c r="BE1377" s="223"/>
      <c r="BF1377" s="223"/>
      <c r="BG1377" s="223"/>
      <c r="BH1377" s="223"/>
      <c r="BI1377" s="223"/>
      <c r="BJ1377" s="223"/>
      <c r="BK1377" s="223"/>
      <c r="BL1377" s="223"/>
      <c r="BM1377" s="223"/>
      <c r="BN1377" s="223"/>
      <c r="BO1377" s="223"/>
      <c r="BP1377" s="223"/>
      <c r="BQ1377" s="223"/>
      <c r="BR1377" s="223"/>
      <c r="BS1377" s="223"/>
      <c r="BT1377" s="223"/>
      <c r="BU1377" s="223"/>
      <c r="BV1377" s="223"/>
      <c r="BW1377" s="223"/>
      <c r="BX1377" s="223"/>
      <c r="BY1377" s="223"/>
      <c r="BZ1377" s="223"/>
      <c r="CA1377" s="223"/>
      <c r="CB1377" s="223"/>
      <c r="CC1377" s="223"/>
      <c r="CD1377" s="223"/>
      <c r="CE1377" s="223"/>
      <c r="CF1377" s="223"/>
      <c r="CG1377" s="223"/>
      <c r="CH1377" s="223"/>
      <c r="CI1377" s="223"/>
      <c r="CJ1377" s="223"/>
      <c r="CK1377" s="223"/>
      <c r="CL1377" s="223"/>
      <c r="CM1377" s="223"/>
      <c r="CN1377" s="223"/>
      <c r="CO1377" s="223"/>
      <c r="CP1377" s="223"/>
      <c r="CQ1377" s="223"/>
      <c r="CR1377" s="223"/>
      <c r="CS1377" s="223"/>
      <c r="CT1377" s="223"/>
      <c r="CU1377" s="223"/>
      <c r="CV1377" s="223"/>
      <c r="CW1377" s="223"/>
      <c r="CX1377" s="223"/>
      <c r="CY1377" s="223"/>
      <c r="CZ1377" s="223"/>
      <c r="DA1377" s="223"/>
      <c r="DB1377" s="223"/>
      <c r="DC1377" s="223"/>
      <c r="DD1377" s="223"/>
      <c r="DE1377" s="223"/>
      <c r="DF1377" s="223"/>
      <c r="DG1377" s="223"/>
      <c r="DH1377" s="223"/>
      <c r="DI1377" s="223"/>
      <c r="DJ1377" s="223"/>
      <c r="DK1377" s="223"/>
      <c r="DL1377" s="223"/>
      <c r="DM1377" s="223"/>
      <c r="DN1377" s="223"/>
      <c r="DO1377" s="223"/>
      <c r="DP1377" s="223"/>
      <c r="DQ1377" s="223"/>
      <c r="DR1377" s="223"/>
      <c r="DS1377" s="223"/>
      <c r="DT1377" s="223"/>
      <c r="DU1377" s="223"/>
      <c r="DV1377" s="223"/>
      <c r="DW1377" s="223"/>
      <c r="DX1377" s="223"/>
      <c r="DY1377" s="223"/>
      <c r="DZ1377" s="223"/>
      <c r="EA1377" s="223"/>
      <c r="EB1377" s="223"/>
      <c r="EC1377" s="223"/>
      <c r="ED1377" s="223"/>
      <c r="EE1377" s="223"/>
      <c r="EF1377" s="223"/>
      <c r="EG1377" s="223"/>
      <c r="EH1377" s="223"/>
      <c r="EI1377" s="223"/>
      <c r="EJ1377" s="223"/>
      <c r="EK1377" s="223"/>
      <c r="EL1377" s="223"/>
      <c r="EM1377" s="223"/>
      <c r="EN1377" s="223"/>
      <c r="EO1377" s="223"/>
      <c r="EP1377" s="223"/>
      <c r="EQ1377" s="223"/>
      <c r="ER1377" s="223"/>
      <c r="ES1377" s="223"/>
      <c r="ET1377" s="223"/>
      <c r="EU1377" s="223"/>
      <c r="EV1377" s="223"/>
      <c r="EW1377" s="223"/>
    </row>
    <row r="1378" spans="1:153" ht="22.5" x14ac:dyDescent="0.15">
      <c r="A1378" s="202"/>
      <c r="C1378" s="210">
        <v>224</v>
      </c>
      <c r="D1378" s="209" t="s">
        <v>749</v>
      </c>
      <c r="E1378" s="209"/>
      <c r="F1378" s="209" t="s">
        <v>3035</v>
      </c>
      <c r="G1378" s="219">
        <v>1930</v>
      </c>
      <c r="H1378" s="220">
        <v>5</v>
      </c>
      <c r="I1378" s="208" t="s">
        <v>2674</v>
      </c>
      <c r="J1378" s="221">
        <v>41673</v>
      </c>
    </row>
    <row r="1379" spans="1:153" x14ac:dyDescent="0.15">
      <c r="A1379" s="202"/>
      <c r="C1379" s="210">
        <v>225</v>
      </c>
      <c r="D1379" s="209" t="s">
        <v>749</v>
      </c>
      <c r="E1379" s="209" t="s">
        <v>1090</v>
      </c>
      <c r="F1379" s="209" t="s">
        <v>3036</v>
      </c>
      <c r="G1379" s="219">
        <v>1967</v>
      </c>
      <c r="H1379" s="220">
        <f>135/150</f>
        <v>0.9</v>
      </c>
      <c r="I1379" s="208" t="s">
        <v>172</v>
      </c>
      <c r="J1379" s="221">
        <v>40389</v>
      </c>
    </row>
    <row r="1380" spans="1:153" x14ac:dyDescent="0.15">
      <c r="A1380" s="202"/>
      <c r="C1380" s="210">
        <v>226</v>
      </c>
      <c r="D1380" s="209" t="s">
        <v>749</v>
      </c>
      <c r="E1380" s="226" t="s">
        <v>2959</v>
      </c>
      <c r="F1380" s="226" t="s">
        <v>3037</v>
      </c>
      <c r="G1380" s="219">
        <v>1943</v>
      </c>
      <c r="H1380" s="220">
        <f>135/150</f>
        <v>0.9</v>
      </c>
      <c r="I1380" s="208" t="s">
        <v>172</v>
      </c>
      <c r="J1380" s="221">
        <v>40389</v>
      </c>
    </row>
    <row r="1381" spans="1:153" ht="22.5" x14ac:dyDescent="0.15">
      <c r="A1381" s="202"/>
      <c r="C1381" s="210">
        <v>227</v>
      </c>
      <c r="D1381" s="209" t="s">
        <v>749</v>
      </c>
      <c r="E1381" s="209" t="s">
        <v>3038</v>
      </c>
      <c r="F1381" s="209" t="s">
        <v>3039</v>
      </c>
      <c r="G1381" s="219">
        <v>1947</v>
      </c>
      <c r="H1381" s="219">
        <v>8</v>
      </c>
      <c r="I1381" s="208" t="s">
        <v>423</v>
      </c>
      <c r="J1381" s="221">
        <v>41123</v>
      </c>
    </row>
    <row r="1382" spans="1:153" ht="22.5" x14ac:dyDescent="0.15">
      <c r="A1382" s="202"/>
      <c r="C1382" s="210">
        <v>228</v>
      </c>
      <c r="D1382" s="209" t="s">
        <v>2649</v>
      </c>
      <c r="E1382" s="209" t="s">
        <v>3040</v>
      </c>
      <c r="F1382" s="209" t="s">
        <v>3041</v>
      </c>
      <c r="G1382" s="219">
        <v>1943</v>
      </c>
      <c r="H1382" s="220">
        <v>5</v>
      </c>
      <c r="I1382" s="208" t="s">
        <v>36</v>
      </c>
      <c r="J1382" s="221">
        <v>39637</v>
      </c>
    </row>
    <row r="1383" spans="1:153" x14ac:dyDescent="0.15">
      <c r="A1383" s="202"/>
      <c r="C1383" s="210">
        <v>229</v>
      </c>
      <c r="D1383" s="209" t="s">
        <v>749</v>
      </c>
      <c r="E1383" s="226" t="s">
        <v>3042</v>
      </c>
      <c r="F1383" s="209" t="s">
        <v>3043</v>
      </c>
      <c r="G1383" s="219"/>
      <c r="H1383" s="220">
        <v>3</v>
      </c>
      <c r="I1383" s="208" t="s">
        <v>69</v>
      </c>
      <c r="J1383" s="221">
        <v>38825</v>
      </c>
    </row>
    <row r="1384" spans="1:153" ht="22.5" x14ac:dyDescent="0.15">
      <c r="A1384" s="202"/>
      <c r="C1384" s="210">
        <v>230</v>
      </c>
      <c r="D1384" s="209" t="s">
        <v>749</v>
      </c>
      <c r="E1384" s="209" t="s">
        <v>3044</v>
      </c>
      <c r="F1384" s="209" t="s">
        <v>3045</v>
      </c>
      <c r="G1384" s="219">
        <v>1969</v>
      </c>
      <c r="H1384" s="220">
        <f>135/150</f>
        <v>0.9</v>
      </c>
      <c r="I1384" s="208" t="s">
        <v>172</v>
      </c>
      <c r="J1384" s="221">
        <v>40389</v>
      </c>
    </row>
    <row r="1385" spans="1:153" ht="22.5" x14ac:dyDescent="0.15">
      <c r="A1385" s="202"/>
      <c r="C1385" s="210">
        <v>231</v>
      </c>
      <c r="D1385" s="209" t="s">
        <v>2667</v>
      </c>
      <c r="E1385" s="209" t="s">
        <v>3046</v>
      </c>
      <c r="F1385" s="209" t="s">
        <v>3047</v>
      </c>
      <c r="G1385" s="219">
        <v>1942</v>
      </c>
      <c r="H1385" s="219">
        <v>20</v>
      </c>
      <c r="I1385" s="208" t="s">
        <v>423</v>
      </c>
      <c r="J1385" s="221">
        <v>41141</v>
      </c>
    </row>
    <row r="1386" spans="1:153" ht="33.75" x14ac:dyDescent="0.15">
      <c r="A1386" s="202"/>
      <c r="C1386" s="210">
        <v>232</v>
      </c>
      <c r="D1386" s="209" t="s">
        <v>749</v>
      </c>
      <c r="E1386" s="209" t="s">
        <v>3048</v>
      </c>
      <c r="F1386" s="209" t="s">
        <v>3049</v>
      </c>
      <c r="G1386" s="219">
        <v>1956</v>
      </c>
      <c r="H1386" s="220">
        <v>5</v>
      </c>
      <c r="I1386" s="208" t="s">
        <v>36</v>
      </c>
      <c r="J1386" s="221">
        <v>39637</v>
      </c>
    </row>
    <row r="1387" spans="1:153" ht="22.5" x14ac:dyDescent="0.15">
      <c r="A1387" s="202"/>
      <c r="C1387" s="210">
        <v>233</v>
      </c>
      <c r="D1387" s="209" t="s">
        <v>749</v>
      </c>
      <c r="E1387" s="209" t="s">
        <v>3050</v>
      </c>
      <c r="F1387" s="209" t="s">
        <v>3051</v>
      </c>
      <c r="G1387" s="219">
        <v>1954</v>
      </c>
      <c r="H1387" s="220">
        <v>3</v>
      </c>
      <c r="I1387" s="208" t="s">
        <v>69</v>
      </c>
      <c r="J1387" s="221">
        <v>38825</v>
      </c>
    </row>
    <row r="1388" spans="1:153" ht="22.5" x14ac:dyDescent="0.15">
      <c r="A1388" s="202"/>
      <c r="C1388" s="210">
        <v>234</v>
      </c>
      <c r="D1388" s="209" t="s">
        <v>749</v>
      </c>
      <c r="E1388" s="209" t="s">
        <v>3050</v>
      </c>
      <c r="F1388" s="209" t="s">
        <v>3052</v>
      </c>
      <c r="G1388" s="219">
        <v>1952</v>
      </c>
      <c r="H1388" s="219">
        <v>10</v>
      </c>
      <c r="I1388" s="208" t="s">
        <v>423</v>
      </c>
      <c r="J1388" s="221">
        <v>41123</v>
      </c>
    </row>
    <row r="1389" spans="1:153" ht="22.5" x14ac:dyDescent="0.15">
      <c r="A1389" s="202"/>
      <c r="C1389" s="210">
        <v>235</v>
      </c>
      <c r="D1389" s="209" t="s">
        <v>749</v>
      </c>
      <c r="E1389" s="209" t="s">
        <v>3050</v>
      </c>
      <c r="F1389" s="209" t="s">
        <v>3053</v>
      </c>
      <c r="G1389" s="219">
        <v>1954</v>
      </c>
      <c r="H1389" s="220">
        <v>3</v>
      </c>
      <c r="I1389" s="208" t="s">
        <v>69</v>
      </c>
      <c r="J1389" s="221">
        <v>38825</v>
      </c>
    </row>
    <row r="1390" spans="1:153" ht="22.5" x14ac:dyDescent="0.15">
      <c r="A1390" s="202" t="s">
        <v>3054</v>
      </c>
      <c r="C1390" s="210">
        <v>236</v>
      </c>
      <c r="D1390" s="209" t="s">
        <v>749</v>
      </c>
      <c r="E1390" s="209" t="s">
        <v>3055</v>
      </c>
      <c r="F1390" s="209" t="s">
        <v>3056</v>
      </c>
      <c r="G1390" s="219">
        <v>1953</v>
      </c>
      <c r="H1390" s="220">
        <v>5</v>
      </c>
      <c r="I1390" s="208" t="s">
        <v>36</v>
      </c>
      <c r="J1390" s="221">
        <v>40379</v>
      </c>
    </row>
    <row r="1391" spans="1:153" s="245" customFormat="1" ht="22.5" x14ac:dyDescent="0.15">
      <c r="A1391" s="202" t="s">
        <v>3054</v>
      </c>
      <c r="B1391" s="36"/>
      <c r="C1391" s="210">
        <v>237</v>
      </c>
      <c r="D1391" s="209" t="s">
        <v>749</v>
      </c>
      <c r="E1391" s="209" t="s">
        <v>3055</v>
      </c>
      <c r="F1391" s="209" t="s">
        <v>3056</v>
      </c>
      <c r="G1391" s="219">
        <v>1955</v>
      </c>
      <c r="H1391" s="220">
        <f>135/150</f>
        <v>0.9</v>
      </c>
      <c r="I1391" s="208" t="s">
        <v>172</v>
      </c>
      <c r="J1391" s="221">
        <v>40389</v>
      </c>
      <c r="K1391" s="36"/>
      <c r="L1391" s="12"/>
      <c r="M1391" s="12"/>
      <c r="N1391" s="12"/>
      <c r="O1391" s="12"/>
      <c r="P1391" s="12"/>
      <c r="Q1391" s="12"/>
      <c r="R1391" s="12"/>
      <c r="S1391" s="12"/>
      <c r="T1391" s="12"/>
      <c r="U1391" s="12"/>
      <c r="V1391" s="12"/>
      <c r="W1391" s="12"/>
      <c r="X1391" s="12"/>
      <c r="Y1391" s="12"/>
      <c r="Z1391" s="12"/>
      <c r="AA1391" s="12"/>
      <c r="AB1391" s="12"/>
      <c r="AC1391" s="12"/>
      <c r="AD1391" s="12"/>
      <c r="AE1391" s="12"/>
      <c r="AF1391" s="12"/>
      <c r="AG1391" s="12"/>
      <c r="AH1391" s="12"/>
      <c r="AI1391" s="12"/>
      <c r="AJ1391" s="12"/>
      <c r="AK1391" s="12"/>
      <c r="AL1391" s="12"/>
      <c r="AM1391" s="12"/>
      <c r="AN1391" s="12"/>
      <c r="AO1391" s="12"/>
      <c r="AP1391" s="12"/>
      <c r="AQ1391" s="12"/>
      <c r="AR1391" s="12"/>
      <c r="AS1391" s="12"/>
      <c r="AT1391" s="12"/>
      <c r="AU1391" s="12"/>
      <c r="AV1391" s="12"/>
      <c r="AW1391" s="12"/>
      <c r="AX1391" s="12"/>
      <c r="AY1391" s="12"/>
      <c r="AZ1391" s="12"/>
      <c r="BA1391" s="12"/>
      <c r="BB1391" s="12"/>
      <c r="BC1391" s="12"/>
      <c r="BD1391" s="12"/>
      <c r="BE1391" s="12"/>
      <c r="BF1391" s="12"/>
      <c r="BG1391" s="12"/>
      <c r="BH1391" s="12"/>
      <c r="BI1391" s="12"/>
      <c r="BJ1391" s="12"/>
      <c r="BK1391" s="12"/>
      <c r="BL1391" s="12"/>
      <c r="BM1391" s="12"/>
      <c r="BN1391" s="12"/>
      <c r="BO1391" s="12"/>
      <c r="BP1391" s="12"/>
      <c r="BQ1391" s="12"/>
      <c r="BR1391" s="12"/>
      <c r="BS1391" s="12"/>
      <c r="BT1391" s="12"/>
      <c r="BU1391" s="12"/>
      <c r="BV1391" s="12"/>
      <c r="BW1391" s="12"/>
      <c r="BX1391" s="12"/>
      <c r="BY1391" s="12"/>
      <c r="BZ1391" s="12"/>
      <c r="CA1391" s="12"/>
      <c r="CB1391" s="12"/>
      <c r="CC1391" s="12"/>
      <c r="CD1391" s="12"/>
      <c r="CE1391" s="12"/>
      <c r="CF1391" s="12"/>
      <c r="CG1391" s="12"/>
      <c r="CH1391" s="12"/>
      <c r="CI1391" s="12"/>
      <c r="CJ1391" s="12"/>
      <c r="CK1391" s="12"/>
      <c r="CL1391" s="12"/>
      <c r="CM1391" s="12"/>
      <c r="CN1391" s="12"/>
      <c r="CO1391" s="12"/>
      <c r="CP1391" s="12"/>
      <c r="CQ1391" s="12"/>
      <c r="CR1391" s="12"/>
      <c r="CS1391" s="12"/>
      <c r="CT1391" s="12"/>
      <c r="CU1391" s="12"/>
      <c r="CV1391" s="12"/>
      <c r="CW1391" s="12"/>
      <c r="CX1391" s="12"/>
      <c r="CY1391" s="12"/>
      <c r="CZ1391" s="12"/>
      <c r="DA1391" s="12"/>
      <c r="DB1391" s="12"/>
      <c r="DC1391" s="12"/>
      <c r="DD1391" s="12"/>
      <c r="DE1391" s="12"/>
      <c r="DF1391" s="12"/>
      <c r="DG1391" s="12"/>
      <c r="DH1391" s="12"/>
      <c r="DI1391" s="12"/>
      <c r="DJ1391" s="12"/>
      <c r="DK1391" s="12"/>
      <c r="DL1391" s="12"/>
      <c r="DM1391" s="12"/>
      <c r="DN1391" s="12"/>
      <c r="DO1391" s="12"/>
      <c r="DP1391" s="12"/>
      <c r="DQ1391" s="12"/>
      <c r="DR1391" s="12"/>
      <c r="DS1391" s="12"/>
      <c r="DT1391" s="12"/>
      <c r="DU1391" s="12"/>
      <c r="DV1391" s="12"/>
      <c r="DW1391" s="12"/>
      <c r="DX1391" s="12"/>
      <c r="DY1391" s="12"/>
      <c r="DZ1391" s="12"/>
      <c r="EA1391" s="12"/>
      <c r="EB1391" s="12"/>
      <c r="EC1391" s="12"/>
      <c r="ED1391" s="12"/>
      <c r="EE1391" s="12"/>
      <c r="EF1391" s="12"/>
      <c r="EG1391" s="12"/>
      <c r="EH1391" s="12"/>
      <c r="EI1391" s="12"/>
      <c r="EJ1391" s="12"/>
      <c r="EK1391" s="12"/>
      <c r="EL1391" s="12"/>
      <c r="EM1391" s="12"/>
      <c r="EN1391" s="12"/>
      <c r="EO1391" s="12"/>
      <c r="EP1391" s="12"/>
      <c r="EQ1391" s="12"/>
      <c r="ER1391" s="12"/>
      <c r="ES1391" s="12"/>
      <c r="ET1391" s="12"/>
      <c r="EU1391" s="12"/>
      <c r="EV1391" s="12"/>
      <c r="EW1391" s="12"/>
    </row>
    <row r="1392" spans="1:153" ht="22.5" x14ac:dyDescent="0.15">
      <c r="A1392" s="202" t="s">
        <v>3054</v>
      </c>
      <c r="C1392" s="210">
        <v>238</v>
      </c>
      <c r="D1392" s="209" t="s">
        <v>749</v>
      </c>
      <c r="E1392" s="209" t="s">
        <v>3055</v>
      </c>
      <c r="F1392" s="209" t="s">
        <v>3057</v>
      </c>
      <c r="G1392" s="219">
        <v>1953</v>
      </c>
      <c r="H1392" s="220">
        <v>5</v>
      </c>
      <c r="I1392" s="208" t="s">
        <v>36</v>
      </c>
      <c r="J1392" s="221">
        <v>40379</v>
      </c>
    </row>
    <row r="1393" spans="1:11" ht="22.5" x14ac:dyDescent="0.15">
      <c r="A1393" s="202" t="s">
        <v>3054</v>
      </c>
      <c r="C1393" s="210">
        <v>239</v>
      </c>
      <c r="D1393" s="209" t="s">
        <v>749</v>
      </c>
      <c r="E1393" s="209" t="s">
        <v>3055</v>
      </c>
      <c r="F1393" s="209" t="s">
        <v>3057</v>
      </c>
      <c r="G1393" s="219">
        <v>1952</v>
      </c>
      <c r="H1393" s="220">
        <f>135/150</f>
        <v>0.9</v>
      </c>
      <c r="I1393" s="208" t="s">
        <v>172</v>
      </c>
      <c r="J1393" s="221">
        <v>40389</v>
      </c>
    </row>
    <row r="1394" spans="1:11" ht="22.5" x14ac:dyDescent="0.15">
      <c r="A1394" s="202"/>
      <c r="C1394" s="210">
        <v>240</v>
      </c>
      <c r="D1394" s="209" t="s">
        <v>749</v>
      </c>
      <c r="E1394" s="209" t="s">
        <v>3055</v>
      </c>
      <c r="F1394" s="209" t="s">
        <v>3058</v>
      </c>
      <c r="G1394" s="219">
        <v>1955</v>
      </c>
      <c r="H1394" s="220">
        <f>135/150</f>
        <v>0.9</v>
      </c>
      <c r="I1394" s="208" t="s">
        <v>172</v>
      </c>
      <c r="J1394" s="221">
        <v>40389</v>
      </c>
    </row>
    <row r="1395" spans="1:11" ht="22.5" x14ac:dyDescent="0.15">
      <c r="A1395" s="202"/>
      <c r="C1395" s="210">
        <v>241</v>
      </c>
      <c r="D1395" s="209" t="s">
        <v>749</v>
      </c>
      <c r="E1395" s="209" t="s">
        <v>3059</v>
      </c>
      <c r="F1395" s="209" t="s">
        <v>3060</v>
      </c>
      <c r="G1395" s="208">
        <v>1974</v>
      </c>
      <c r="H1395" s="219">
        <v>5</v>
      </c>
      <c r="I1395" s="208" t="s">
        <v>2674</v>
      </c>
      <c r="J1395" s="221">
        <v>41673</v>
      </c>
    </row>
    <row r="1396" spans="1:11" ht="22.5" x14ac:dyDescent="0.15">
      <c r="A1396" s="202"/>
      <c r="C1396" s="210">
        <v>242</v>
      </c>
      <c r="D1396" s="209" t="s">
        <v>749</v>
      </c>
      <c r="E1396" s="209" t="s">
        <v>3061</v>
      </c>
      <c r="F1396" s="209" t="s">
        <v>3062</v>
      </c>
      <c r="G1396" s="219">
        <v>1947</v>
      </c>
      <c r="H1396" s="220">
        <f>135/150</f>
        <v>0.9</v>
      </c>
      <c r="I1396" s="208" t="s">
        <v>172</v>
      </c>
      <c r="J1396" s="221">
        <v>40389</v>
      </c>
    </row>
    <row r="1397" spans="1:11" ht="22.5" x14ac:dyDescent="0.15">
      <c r="A1397" s="202"/>
      <c r="C1397" s="210">
        <v>243</v>
      </c>
      <c r="D1397" s="209" t="s">
        <v>749</v>
      </c>
      <c r="E1397" s="209" t="s">
        <v>3063</v>
      </c>
      <c r="F1397" s="209" t="s">
        <v>3064</v>
      </c>
      <c r="G1397" s="219">
        <v>1951</v>
      </c>
      <c r="H1397" s="220">
        <v>5</v>
      </c>
      <c r="I1397" s="208" t="s">
        <v>423</v>
      </c>
      <c r="J1397" s="221">
        <v>41123</v>
      </c>
    </row>
    <row r="1398" spans="1:11" ht="22.5" x14ac:dyDescent="0.15">
      <c r="A1398" s="202"/>
      <c r="C1398" s="210">
        <v>244</v>
      </c>
      <c r="D1398" s="224" t="s">
        <v>749</v>
      </c>
      <c r="E1398" s="209" t="s">
        <v>3065</v>
      </c>
      <c r="F1398" s="209" t="s">
        <v>3066</v>
      </c>
      <c r="G1398" s="219">
        <v>1952</v>
      </c>
      <c r="H1398" s="220">
        <v>5</v>
      </c>
      <c r="I1398" s="208" t="s">
        <v>2816</v>
      </c>
      <c r="J1398" s="221">
        <v>42661</v>
      </c>
    </row>
    <row r="1399" spans="1:11" x14ac:dyDescent="0.15">
      <c r="A1399" s="202"/>
      <c r="C1399" s="210">
        <v>245</v>
      </c>
      <c r="D1399" s="209" t="s">
        <v>749</v>
      </c>
      <c r="E1399" s="226" t="s">
        <v>2959</v>
      </c>
      <c r="F1399" s="209" t="s">
        <v>3067</v>
      </c>
      <c r="G1399" s="219">
        <v>1958</v>
      </c>
      <c r="H1399" s="220">
        <f>135/150</f>
        <v>0.9</v>
      </c>
      <c r="I1399" s="208" t="s">
        <v>172</v>
      </c>
      <c r="J1399" s="221">
        <v>40389</v>
      </c>
    </row>
    <row r="1400" spans="1:11" ht="12" thickBot="1" x14ac:dyDescent="0.2">
      <c r="A1400" s="248"/>
      <c r="C1400" s="247"/>
      <c r="D1400" s="249" t="s">
        <v>3068</v>
      </c>
      <c r="E1400" s="250"/>
      <c r="F1400" s="250"/>
      <c r="G1400" s="250"/>
      <c r="H1400" s="251">
        <f>SUM(H1142:H1399)</f>
        <v>34104.975649350818</v>
      </c>
      <c r="I1400" s="246"/>
      <c r="J1400" s="252"/>
    </row>
    <row r="1401" spans="1:11" x14ac:dyDescent="0.15">
      <c r="C1401" s="37" t="s">
        <v>3069</v>
      </c>
      <c r="D1401" s="253" t="e">
        <f>#REF!+#REF!</f>
        <v>#REF!</v>
      </c>
      <c r="E1401" s="254" t="s">
        <v>3070</v>
      </c>
      <c r="F1401" s="255"/>
    </row>
    <row r="1402" spans="1:11" s="2" customFormat="1" ht="10.5" x14ac:dyDescent="0.15">
      <c r="A1402" s="41"/>
      <c r="B1402" s="42"/>
      <c r="C1402" s="15"/>
      <c r="D1402" s="43"/>
      <c r="E1402" s="43"/>
      <c r="F1402" s="43"/>
      <c r="G1402" s="188"/>
      <c r="H1402" s="46"/>
      <c r="I1402" s="15"/>
      <c r="J1402" s="191"/>
      <c r="K1402" s="42"/>
    </row>
    <row r="1403" spans="1:11" s="2" customFormat="1" ht="19.5" customHeight="1" x14ac:dyDescent="0.2">
      <c r="A1403" s="41"/>
      <c r="B1403" s="42"/>
      <c r="C1403" s="15"/>
      <c r="D1403" s="190" t="s">
        <v>3071</v>
      </c>
      <c r="E1403" s="256"/>
      <c r="F1403" s="256"/>
      <c r="G1403" s="256"/>
      <c r="H1403" s="43"/>
      <c r="I1403" s="15"/>
      <c r="J1403" s="191"/>
      <c r="K1403" s="42"/>
    </row>
    <row r="1404" spans="1:11" s="2" customFormat="1" thickBot="1" x14ac:dyDescent="0.2">
      <c r="A1404" s="41"/>
      <c r="B1404" s="42"/>
      <c r="C1404" s="15"/>
      <c r="D1404" s="43"/>
      <c r="E1404" s="43"/>
      <c r="F1404" s="43"/>
      <c r="G1404" s="188"/>
      <c r="H1404" s="46"/>
      <c r="I1404" s="15"/>
      <c r="J1404" s="191"/>
      <c r="K1404" s="42"/>
    </row>
    <row r="1405" spans="1:11" s="2" customFormat="1" ht="10.5" x14ac:dyDescent="0.15">
      <c r="A1405" s="259"/>
      <c r="B1405" s="260"/>
      <c r="C1405" s="261" t="s">
        <v>2</v>
      </c>
      <c r="D1405" s="262" t="s">
        <v>3</v>
      </c>
      <c r="E1405" s="262" t="s">
        <v>4</v>
      </c>
      <c r="F1405" s="262" t="s">
        <v>5</v>
      </c>
      <c r="G1405" s="263" t="s">
        <v>6</v>
      </c>
      <c r="H1405" s="264" t="s">
        <v>7</v>
      </c>
      <c r="I1405" s="265" t="s">
        <v>8</v>
      </c>
      <c r="J1405" s="266" t="s">
        <v>9</v>
      </c>
      <c r="K1405" s="260"/>
    </row>
    <row r="1406" spans="1:11" s="2" customFormat="1" ht="10.5" x14ac:dyDescent="0.15">
      <c r="A1406" s="259"/>
      <c r="B1406" s="42"/>
      <c r="C1406" s="268">
        <v>1</v>
      </c>
      <c r="D1406" s="258" t="s">
        <v>3072</v>
      </c>
      <c r="E1406" s="269" t="s">
        <v>3073</v>
      </c>
      <c r="F1406" s="258" t="s">
        <v>3074</v>
      </c>
      <c r="G1406" s="270">
        <v>1932</v>
      </c>
      <c r="H1406" s="271">
        <f>20/2</f>
        <v>10</v>
      </c>
      <c r="I1406" s="257" t="s">
        <v>235</v>
      </c>
      <c r="J1406" s="272">
        <v>39504</v>
      </c>
      <c r="K1406" s="42"/>
    </row>
    <row r="1407" spans="1:11" s="2" customFormat="1" ht="21" x14ac:dyDescent="0.15">
      <c r="A1407" s="259"/>
      <c r="B1407" s="42"/>
      <c r="C1407" s="268">
        <v>2</v>
      </c>
      <c r="D1407" s="258" t="s">
        <v>3072</v>
      </c>
      <c r="E1407" s="269" t="s">
        <v>3073</v>
      </c>
      <c r="F1407" s="258" t="s">
        <v>3075</v>
      </c>
      <c r="G1407" s="270">
        <v>1966</v>
      </c>
      <c r="H1407" s="271">
        <v>5</v>
      </c>
      <c r="I1407" s="257" t="s">
        <v>2842</v>
      </c>
      <c r="J1407" s="272">
        <v>40462</v>
      </c>
      <c r="K1407" s="42"/>
    </row>
    <row r="1408" spans="1:11" s="2" customFormat="1" ht="10.5" x14ac:dyDescent="0.15">
      <c r="A1408" s="259"/>
      <c r="B1408" s="42"/>
      <c r="C1408" s="268">
        <v>3</v>
      </c>
      <c r="D1408" s="258" t="s">
        <v>3072</v>
      </c>
      <c r="E1408" s="258" t="s">
        <v>3076</v>
      </c>
      <c r="F1408" s="258" t="s">
        <v>3077</v>
      </c>
      <c r="G1408" s="270">
        <v>1957</v>
      </c>
      <c r="H1408" s="271">
        <v>20</v>
      </c>
      <c r="I1408" s="257" t="s">
        <v>679</v>
      </c>
      <c r="J1408" s="272">
        <v>42196</v>
      </c>
      <c r="K1408" s="42"/>
    </row>
    <row r="1409" spans="1:11" s="2" customFormat="1" ht="10.5" x14ac:dyDescent="0.15">
      <c r="A1409" s="259"/>
      <c r="B1409" s="42"/>
      <c r="C1409" s="268">
        <v>4</v>
      </c>
      <c r="D1409" s="258" t="s">
        <v>3072</v>
      </c>
      <c r="E1409" s="258" t="s">
        <v>3078</v>
      </c>
      <c r="F1409" s="258" t="s">
        <v>3079</v>
      </c>
      <c r="G1409" s="270">
        <v>1958</v>
      </c>
      <c r="H1409" s="271">
        <v>5</v>
      </c>
      <c r="I1409" s="257" t="s">
        <v>679</v>
      </c>
      <c r="J1409" s="272">
        <v>42196</v>
      </c>
      <c r="K1409" s="42"/>
    </row>
    <row r="1410" spans="1:11" s="2" customFormat="1" ht="21" x14ac:dyDescent="0.15">
      <c r="A1410" s="259"/>
      <c r="B1410" s="1"/>
      <c r="C1410" s="268">
        <v>5</v>
      </c>
      <c r="D1410" s="258" t="s">
        <v>3072</v>
      </c>
      <c r="E1410" s="269" t="s">
        <v>3080</v>
      </c>
      <c r="F1410" s="269" t="s">
        <v>3081</v>
      </c>
      <c r="G1410" s="270">
        <v>1931</v>
      </c>
      <c r="H1410" s="271">
        <v>5</v>
      </c>
      <c r="I1410" s="257" t="s">
        <v>3082</v>
      </c>
      <c r="J1410" s="272">
        <v>40587</v>
      </c>
      <c r="K1410" s="1"/>
    </row>
    <row r="1411" spans="1:11" s="2" customFormat="1" ht="31.5" x14ac:dyDescent="0.15">
      <c r="A1411" s="259"/>
      <c r="B1411" s="1"/>
      <c r="C1411" s="268">
        <v>6</v>
      </c>
      <c r="D1411" s="258" t="s">
        <v>3072</v>
      </c>
      <c r="E1411" s="258" t="s">
        <v>3083</v>
      </c>
      <c r="F1411" s="269" t="s">
        <v>3084</v>
      </c>
      <c r="G1411" s="270">
        <v>1949</v>
      </c>
      <c r="H1411" s="271" t="s">
        <v>77</v>
      </c>
      <c r="I1411" s="257" t="s">
        <v>89</v>
      </c>
      <c r="J1411" s="272" t="s">
        <v>89</v>
      </c>
      <c r="K1411" s="1"/>
    </row>
    <row r="1412" spans="1:11" s="2" customFormat="1" ht="21" x14ac:dyDescent="0.15">
      <c r="A1412" s="259"/>
      <c r="B1412" s="42"/>
      <c r="C1412" s="268">
        <v>7</v>
      </c>
      <c r="D1412" s="258" t="s">
        <v>3072</v>
      </c>
      <c r="E1412" s="258" t="s">
        <v>3085</v>
      </c>
      <c r="F1412" s="258" t="s">
        <v>3086</v>
      </c>
      <c r="G1412" s="270">
        <v>1945</v>
      </c>
      <c r="H1412" s="271">
        <v>30</v>
      </c>
      <c r="I1412" s="257" t="s">
        <v>235</v>
      </c>
      <c r="J1412" s="272">
        <v>39732</v>
      </c>
      <c r="K1412" s="42"/>
    </row>
    <row r="1413" spans="1:11" s="2" customFormat="1" ht="10.5" x14ac:dyDescent="0.15">
      <c r="A1413" s="259"/>
      <c r="B1413" s="42"/>
      <c r="C1413" s="268">
        <v>8</v>
      </c>
      <c r="D1413" s="258" t="s">
        <v>3072</v>
      </c>
      <c r="E1413" s="258" t="s">
        <v>3087</v>
      </c>
      <c r="F1413" s="258" t="s">
        <v>3088</v>
      </c>
      <c r="G1413" s="270">
        <v>1925</v>
      </c>
      <c r="H1413" s="271" t="s">
        <v>89</v>
      </c>
      <c r="I1413" s="257" t="s">
        <v>89</v>
      </c>
      <c r="J1413" s="272" t="s">
        <v>89</v>
      </c>
      <c r="K1413" s="42"/>
    </row>
    <row r="1414" spans="1:11" s="2" customFormat="1" ht="10.5" x14ac:dyDescent="0.15">
      <c r="A1414" s="259"/>
      <c r="B1414" s="42"/>
      <c r="C1414" s="268">
        <v>9</v>
      </c>
      <c r="D1414" s="258" t="s">
        <v>3072</v>
      </c>
      <c r="E1414" s="258" t="s">
        <v>3089</v>
      </c>
      <c r="F1414" s="258" t="s">
        <v>3090</v>
      </c>
      <c r="G1414" s="270">
        <v>1941</v>
      </c>
      <c r="H1414" s="271">
        <v>30</v>
      </c>
      <c r="I1414" s="257" t="s">
        <v>156</v>
      </c>
      <c r="J1414" s="272">
        <v>39452</v>
      </c>
      <c r="K1414" s="42"/>
    </row>
    <row r="1415" spans="1:11" s="2" customFormat="1" ht="21" x14ac:dyDescent="0.15">
      <c r="A1415" s="259"/>
      <c r="B1415" s="42"/>
      <c r="C1415" s="268">
        <v>10</v>
      </c>
      <c r="D1415" s="258" t="s">
        <v>3072</v>
      </c>
      <c r="E1415" s="258" t="s">
        <v>3091</v>
      </c>
      <c r="F1415" s="258" t="s">
        <v>3092</v>
      </c>
      <c r="G1415" s="270">
        <v>1921</v>
      </c>
      <c r="H1415" s="271">
        <v>20</v>
      </c>
      <c r="I1415" s="257" t="s">
        <v>3093</v>
      </c>
      <c r="J1415" s="272">
        <v>39291</v>
      </c>
      <c r="K1415" s="42"/>
    </row>
    <row r="1416" spans="1:11" s="2" customFormat="1" ht="21" x14ac:dyDescent="0.15">
      <c r="A1416" s="259"/>
      <c r="B1416" s="1"/>
      <c r="C1416" s="268">
        <v>11</v>
      </c>
      <c r="D1416" s="258" t="s">
        <v>3072</v>
      </c>
      <c r="E1416" s="258" t="s">
        <v>3094</v>
      </c>
      <c r="F1416" s="258" t="s">
        <v>3095</v>
      </c>
      <c r="G1416" s="270">
        <v>1965</v>
      </c>
      <c r="H1416" s="271">
        <v>25</v>
      </c>
      <c r="I1416" s="257" t="s">
        <v>501</v>
      </c>
      <c r="J1416" s="272">
        <v>40547</v>
      </c>
      <c r="K1416" s="1"/>
    </row>
    <row r="1417" spans="1:11" s="2" customFormat="1" ht="21" x14ac:dyDescent="0.15">
      <c r="A1417" s="259"/>
      <c r="B1417" s="42"/>
      <c r="C1417" s="268">
        <v>12</v>
      </c>
      <c r="D1417" s="258" t="s">
        <v>3072</v>
      </c>
      <c r="E1417" s="258" t="s">
        <v>3096</v>
      </c>
      <c r="F1417" s="269" t="s">
        <v>3097</v>
      </c>
      <c r="G1417" s="270">
        <v>1955</v>
      </c>
      <c r="H1417" s="271">
        <v>0</v>
      </c>
      <c r="I1417" s="257" t="s">
        <v>493</v>
      </c>
      <c r="J1417" s="272">
        <v>40079</v>
      </c>
      <c r="K1417" s="42"/>
    </row>
    <row r="1418" spans="1:11" s="2" customFormat="1" ht="10.5" x14ac:dyDescent="0.15">
      <c r="A1418" s="259"/>
      <c r="B1418" s="42"/>
      <c r="C1418" s="268">
        <v>13</v>
      </c>
      <c r="D1418" s="258" t="s">
        <v>3072</v>
      </c>
      <c r="E1418" s="258" t="s">
        <v>3098</v>
      </c>
      <c r="F1418" s="258" t="s">
        <v>3099</v>
      </c>
      <c r="G1418" s="270">
        <v>1983</v>
      </c>
      <c r="H1418" s="271">
        <v>0</v>
      </c>
      <c r="I1418" s="257" t="s">
        <v>3100</v>
      </c>
      <c r="J1418" s="272">
        <v>38473</v>
      </c>
      <c r="K1418" s="42"/>
    </row>
    <row r="1419" spans="1:11" s="2" customFormat="1" ht="10.5" x14ac:dyDescent="0.15">
      <c r="A1419" s="259"/>
      <c r="B1419" s="42"/>
      <c r="C1419" s="268">
        <v>14</v>
      </c>
      <c r="D1419" s="258" t="s">
        <v>3072</v>
      </c>
      <c r="E1419" s="258" t="s">
        <v>3101</v>
      </c>
      <c r="F1419" s="258" t="s">
        <v>3102</v>
      </c>
      <c r="G1419" s="270">
        <v>1945</v>
      </c>
      <c r="H1419" s="271">
        <v>20</v>
      </c>
      <c r="I1419" s="257" t="s">
        <v>3103</v>
      </c>
      <c r="J1419" s="272">
        <v>41126</v>
      </c>
      <c r="K1419" s="42"/>
    </row>
    <row r="1420" spans="1:11" s="2" customFormat="1" ht="21" x14ac:dyDescent="0.15">
      <c r="A1420" s="259"/>
      <c r="B1420" s="42"/>
      <c r="C1420" s="268">
        <v>15</v>
      </c>
      <c r="D1420" s="258" t="s">
        <v>3072</v>
      </c>
      <c r="E1420" s="269" t="s">
        <v>3104</v>
      </c>
      <c r="F1420" s="269" t="s">
        <v>3105</v>
      </c>
      <c r="G1420" s="270"/>
      <c r="H1420" s="271">
        <v>35</v>
      </c>
      <c r="I1420" s="273" t="s">
        <v>3106</v>
      </c>
      <c r="J1420" s="274">
        <v>38812</v>
      </c>
      <c r="K1420" s="42"/>
    </row>
    <row r="1421" spans="1:11" s="2" customFormat="1" ht="21" x14ac:dyDescent="0.15">
      <c r="A1421" s="259"/>
      <c r="B1421" s="42"/>
      <c r="C1421" s="268">
        <v>16</v>
      </c>
      <c r="D1421" s="258" t="s">
        <v>3072</v>
      </c>
      <c r="E1421" s="258" t="s">
        <v>3107</v>
      </c>
      <c r="F1421" s="258" t="s">
        <v>3108</v>
      </c>
      <c r="G1421" s="270">
        <v>2012</v>
      </c>
      <c r="H1421" s="271">
        <v>210</v>
      </c>
      <c r="I1421" s="257" t="s">
        <v>3109</v>
      </c>
      <c r="J1421" s="272">
        <v>41826</v>
      </c>
      <c r="K1421" s="42"/>
    </row>
    <row r="1422" spans="1:11" s="2" customFormat="1" ht="21" x14ac:dyDescent="0.15">
      <c r="A1422" s="259"/>
      <c r="B1422" s="42"/>
      <c r="C1422" s="268">
        <v>17</v>
      </c>
      <c r="D1422" s="258" t="s">
        <v>3072</v>
      </c>
      <c r="E1422" s="258" t="s">
        <v>3110</v>
      </c>
      <c r="F1422" s="258" t="s">
        <v>3111</v>
      </c>
      <c r="G1422" s="270">
        <v>1961</v>
      </c>
      <c r="H1422" s="271">
        <v>10</v>
      </c>
      <c r="I1422" s="273" t="s">
        <v>3112</v>
      </c>
      <c r="J1422" s="274">
        <v>41343</v>
      </c>
      <c r="K1422" s="42"/>
    </row>
    <row r="1423" spans="1:11" s="2" customFormat="1" ht="21" x14ac:dyDescent="0.15">
      <c r="A1423" s="259"/>
      <c r="B1423" s="42"/>
      <c r="C1423" s="268">
        <v>18</v>
      </c>
      <c r="D1423" s="258" t="s">
        <v>3072</v>
      </c>
      <c r="E1423" s="258" t="s">
        <v>3113</v>
      </c>
      <c r="F1423" s="258" t="s">
        <v>3114</v>
      </c>
      <c r="G1423" s="270">
        <v>1991</v>
      </c>
      <c r="H1423" s="271">
        <v>10</v>
      </c>
      <c r="I1423" s="273" t="s">
        <v>3112</v>
      </c>
      <c r="J1423" s="274">
        <v>41343</v>
      </c>
      <c r="K1423" s="42"/>
    </row>
    <row r="1424" spans="1:11" s="2" customFormat="1" ht="21" x14ac:dyDescent="0.15">
      <c r="A1424" s="259"/>
      <c r="B1424" s="42"/>
      <c r="C1424" s="268">
        <v>19</v>
      </c>
      <c r="D1424" s="258" t="s">
        <v>3072</v>
      </c>
      <c r="E1424" s="258" t="s">
        <v>3115</v>
      </c>
      <c r="F1424" s="258" t="s">
        <v>3116</v>
      </c>
      <c r="G1424" s="270">
        <v>1995</v>
      </c>
      <c r="H1424" s="271">
        <v>10</v>
      </c>
      <c r="I1424" s="273" t="s">
        <v>3112</v>
      </c>
      <c r="J1424" s="274">
        <v>41343</v>
      </c>
      <c r="K1424" s="42"/>
    </row>
    <row r="1425" spans="1:11" s="2" customFormat="1" ht="21" x14ac:dyDescent="0.15">
      <c r="A1425" s="259"/>
      <c r="B1425" s="1"/>
      <c r="C1425" s="268">
        <v>20</v>
      </c>
      <c r="D1425" s="258" t="s">
        <v>3072</v>
      </c>
      <c r="E1425" s="258" t="s">
        <v>3117</v>
      </c>
      <c r="F1425" s="258" t="s">
        <v>3118</v>
      </c>
      <c r="G1425" s="270">
        <v>1946</v>
      </c>
      <c r="H1425" s="275">
        <f>(290/19)-0.01</f>
        <v>15.253157894736843</v>
      </c>
      <c r="I1425" s="257" t="s">
        <v>1368</v>
      </c>
      <c r="J1425" s="272">
        <v>40370</v>
      </c>
      <c r="K1425" s="1"/>
    </row>
    <row r="1426" spans="1:11" s="2" customFormat="1" ht="21" x14ac:dyDescent="0.15">
      <c r="A1426" s="259"/>
      <c r="B1426" s="42"/>
      <c r="C1426" s="268">
        <v>21</v>
      </c>
      <c r="D1426" s="258" t="s">
        <v>3072</v>
      </c>
      <c r="E1426" s="258" t="s">
        <v>3119</v>
      </c>
      <c r="F1426" s="269" t="s">
        <v>3120</v>
      </c>
      <c r="G1426" s="270">
        <v>1950</v>
      </c>
      <c r="H1426" s="271">
        <v>20</v>
      </c>
      <c r="I1426" s="257" t="s">
        <v>3093</v>
      </c>
      <c r="J1426" s="272">
        <v>39291</v>
      </c>
      <c r="K1426" s="42"/>
    </row>
    <row r="1427" spans="1:11" s="2" customFormat="1" ht="21" x14ac:dyDescent="0.15">
      <c r="A1427" s="259"/>
      <c r="B1427" s="42"/>
      <c r="C1427" s="268">
        <v>22</v>
      </c>
      <c r="D1427" s="258" t="s">
        <v>3072</v>
      </c>
      <c r="E1427" s="269" t="s">
        <v>3121</v>
      </c>
      <c r="F1427" s="269" t="s">
        <v>883</v>
      </c>
      <c r="G1427" s="270">
        <v>1938</v>
      </c>
      <c r="H1427" s="271" t="s">
        <v>1120</v>
      </c>
      <c r="I1427" s="257" t="s">
        <v>3122</v>
      </c>
      <c r="J1427" s="272" t="s">
        <v>3123</v>
      </c>
      <c r="K1427" s="42"/>
    </row>
    <row r="1428" spans="1:11" s="2" customFormat="1" ht="21" x14ac:dyDescent="0.15">
      <c r="A1428" s="281"/>
      <c r="B1428" s="282"/>
      <c r="C1428" s="268">
        <v>23</v>
      </c>
      <c r="D1428" s="258" t="s">
        <v>3072</v>
      </c>
      <c r="E1428" s="258" t="s">
        <v>3124</v>
      </c>
      <c r="F1428" s="258" t="s">
        <v>3125</v>
      </c>
      <c r="G1428" s="270">
        <v>1951</v>
      </c>
      <c r="H1428" s="283">
        <v>20</v>
      </c>
      <c r="I1428" s="279" t="s">
        <v>1417</v>
      </c>
      <c r="J1428" s="284">
        <v>41840</v>
      </c>
      <c r="K1428" s="282"/>
    </row>
    <row r="1429" spans="1:11" s="2" customFormat="1" ht="21" x14ac:dyDescent="0.15">
      <c r="A1429" s="259" t="s">
        <v>1</v>
      </c>
      <c r="B1429" s="42"/>
      <c r="C1429" s="268">
        <v>24</v>
      </c>
      <c r="D1429" s="258" t="s">
        <v>3072</v>
      </c>
      <c r="E1429" s="258" t="s">
        <v>3126</v>
      </c>
      <c r="F1429" s="258" t="s">
        <v>3127</v>
      </c>
      <c r="G1429" s="270">
        <v>2007</v>
      </c>
      <c r="H1429" s="271">
        <v>5</v>
      </c>
      <c r="I1429" s="257" t="s">
        <v>3128</v>
      </c>
      <c r="J1429" s="272">
        <v>41054</v>
      </c>
      <c r="K1429" s="42"/>
    </row>
    <row r="1430" spans="1:11" s="2" customFormat="1" ht="21" x14ac:dyDescent="0.15">
      <c r="A1430" s="259"/>
      <c r="B1430" s="42"/>
      <c r="C1430" s="268">
        <v>25</v>
      </c>
      <c r="D1430" s="258" t="s">
        <v>3072</v>
      </c>
      <c r="E1430" s="258" t="s">
        <v>3130</v>
      </c>
      <c r="F1430" s="258" t="s">
        <v>3131</v>
      </c>
      <c r="G1430" s="270">
        <v>1972</v>
      </c>
      <c r="H1430" s="271">
        <v>10</v>
      </c>
      <c r="I1430" s="271" t="s">
        <v>3132</v>
      </c>
      <c r="J1430" s="272">
        <v>41790</v>
      </c>
      <c r="K1430" s="42"/>
    </row>
    <row r="1431" spans="1:11" s="2" customFormat="1" ht="21" x14ac:dyDescent="0.15">
      <c r="A1431" s="259"/>
      <c r="B1431" s="42"/>
      <c r="C1431" s="268">
        <v>26</v>
      </c>
      <c r="D1431" s="258" t="s">
        <v>3072</v>
      </c>
      <c r="E1431" s="258" t="s">
        <v>3133</v>
      </c>
      <c r="F1431" s="269" t="s">
        <v>3134</v>
      </c>
      <c r="G1431" s="270">
        <v>1948</v>
      </c>
      <c r="H1431" s="271">
        <v>0</v>
      </c>
      <c r="I1431" s="257" t="s">
        <v>74</v>
      </c>
      <c r="J1431" s="272">
        <v>39487</v>
      </c>
      <c r="K1431" s="42"/>
    </row>
    <row r="1432" spans="1:11" s="2" customFormat="1" ht="10.5" x14ac:dyDescent="0.15">
      <c r="A1432" s="259"/>
      <c r="B1432" s="42"/>
      <c r="C1432" s="268">
        <v>27</v>
      </c>
      <c r="D1432" s="258" t="s">
        <v>3072</v>
      </c>
      <c r="E1432" s="258" t="s">
        <v>3135</v>
      </c>
      <c r="F1432" s="258" t="s">
        <v>3136</v>
      </c>
      <c r="G1432" s="270">
        <v>1947</v>
      </c>
      <c r="H1432" s="271" t="s">
        <v>89</v>
      </c>
      <c r="I1432" s="257" t="s">
        <v>89</v>
      </c>
      <c r="J1432" s="272" t="s">
        <v>89</v>
      </c>
      <c r="K1432" s="42"/>
    </row>
    <row r="1433" spans="1:11" s="2" customFormat="1" ht="21" x14ac:dyDescent="0.15">
      <c r="A1433" s="259"/>
      <c r="B1433" s="42"/>
      <c r="C1433" s="268">
        <v>28</v>
      </c>
      <c r="D1433" s="258" t="s">
        <v>3072</v>
      </c>
      <c r="E1433" s="258" t="s">
        <v>3137</v>
      </c>
      <c r="F1433" s="258" t="s">
        <v>3138</v>
      </c>
      <c r="G1433" s="270">
        <v>1958</v>
      </c>
      <c r="H1433" s="271">
        <v>29</v>
      </c>
      <c r="I1433" s="257" t="s">
        <v>156</v>
      </c>
      <c r="J1433" s="272">
        <v>39382</v>
      </c>
      <c r="K1433" s="42"/>
    </row>
    <row r="1434" spans="1:11" s="2" customFormat="1" ht="21" x14ac:dyDescent="0.15">
      <c r="A1434" s="259"/>
      <c r="B1434" s="42"/>
      <c r="C1434" s="268">
        <v>29</v>
      </c>
      <c r="D1434" s="258" t="s">
        <v>3072</v>
      </c>
      <c r="E1434" s="269" t="s">
        <v>3139</v>
      </c>
      <c r="F1434" s="258" t="s">
        <v>3140</v>
      </c>
      <c r="G1434" s="270" t="s">
        <v>3141</v>
      </c>
      <c r="H1434" s="271" t="s">
        <v>3142</v>
      </c>
      <c r="I1434" s="257" t="s">
        <v>3143</v>
      </c>
      <c r="J1434" s="272" t="s">
        <v>3144</v>
      </c>
      <c r="K1434" s="42"/>
    </row>
    <row r="1435" spans="1:11" s="2" customFormat="1" ht="21" x14ac:dyDescent="0.15">
      <c r="A1435" s="259"/>
      <c r="B1435" s="42"/>
      <c r="C1435" s="268">
        <v>30</v>
      </c>
      <c r="D1435" s="258" t="s">
        <v>3072</v>
      </c>
      <c r="E1435" s="258" t="s">
        <v>3145</v>
      </c>
      <c r="F1435" s="258" t="s">
        <v>3146</v>
      </c>
      <c r="G1435" s="270">
        <v>1946</v>
      </c>
      <c r="H1435" s="271">
        <v>10</v>
      </c>
      <c r="I1435" s="257" t="s">
        <v>3147</v>
      </c>
      <c r="J1435" s="272">
        <v>41913</v>
      </c>
      <c r="K1435" s="42"/>
    </row>
    <row r="1436" spans="1:11" s="2" customFormat="1" ht="21" x14ac:dyDescent="0.15">
      <c r="A1436" s="259"/>
      <c r="B1436" s="42"/>
      <c r="C1436" s="268">
        <v>31</v>
      </c>
      <c r="D1436" s="258" t="s">
        <v>3072</v>
      </c>
      <c r="E1436" s="258" t="s">
        <v>3148</v>
      </c>
      <c r="F1436" s="258" t="s">
        <v>3149</v>
      </c>
      <c r="G1436" s="270">
        <v>1967</v>
      </c>
      <c r="H1436" s="271" t="s">
        <v>77</v>
      </c>
      <c r="I1436" s="257" t="s">
        <v>1283</v>
      </c>
      <c r="J1436" s="272" t="s">
        <v>77</v>
      </c>
      <c r="K1436" s="42"/>
    </row>
    <row r="1437" spans="1:11" s="2" customFormat="1" ht="10.5" x14ac:dyDescent="0.15">
      <c r="A1437" s="259"/>
      <c r="B1437" s="42"/>
      <c r="C1437" s="268">
        <v>32</v>
      </c>
      <c r="D1437" s="258" t="s">
        <v>3072</v>
      </c>
      <c r="E1437" s="258" t="s">
        <v>3150</v>
      </c>
      <c r="F1437" s="258" t="s">
        <v>3151</v>
      </c>
      <c r="G1437" s="270">
        <v>1989</v>
      </c>
      <c r="H1437" s="271">
        <v>20</v>
      </c>
      <c r="I1437" s="257" t="s">
        <v>1417</v>
      </c>
      <c r="J1437" s="272">
        <v>41861</v>
      </c>
      <c r="K1437" s="42"/>
    </row>
    <row r="1438" spans="1:11" s="2" customFormat="1" ht="10.5" x14ac:dyDescent="0.15">
      <c r="A1438" s="259"/>
      <c r="B1438" s="1"/>
      <c r="C1438" s="268">
        <v>33</v>
      </c>
      <c r="D1438" s="258" t="s">
        <v>3072</v>
      </c>
      <c r="E1438" s="258" t="s">
        <v>3152</v>
      </c>
      <c r="F1438" s="258" t="s">
        <v>3153</v>
      </c>
      <c r="G1438" s="270"/>
      <c r="H1438" s="271">
        <v>10</v>
      </c>
      <c r="I1438" s="257" t="s">
        <v>260</v>
      </c>
      <c r="J1438" s="272">
        <v>40019</v>
      </c>
      <c r="K1438" s="1"/>
    </row>
    <row r="1439" spans="1:11" s="2" customFormat="1" ht="21" x14ac:dyDescent="0.15">
      <c r="A1439" s="259"/>
      <c r="B1439" s="42"/>
      <c r="C1439" s="268">
        <v>34</v>
      </c>
      <c r="D1439" s="258" t="s">
        <v>3072</v>
      </c>
      <c r="E1439" s="258" t="s">
        <v>3154</v>
      </c>
      <c r="F1439" s="258" t="s">
        <v>3155</v>
      </c>
      <c r="G1439" s="270">
        <v>1944</v>
      </c>
      <c r="H1439" s="271" t="s">
        <v>77</v>
      </c>
      <c r="I1439" s="257" t="s">
        <v>1283</v>
      </c>
      <c r="J1439" s="272" t="s">
        <v>77</v>
      </c>
      <c r="K1439" s="42"/>
    </row>
    <row r="1440" spans="1:11" s="2" customFormat="1" ht="31.5" x14ac:dyDescent="0.15">
      <c r="A1440" s="259" t="s">
        <v>1</v>
      </c>
      <c r="B1440" s="42"/>
      <c r="C1440" s="268">
        <v>35</v>
      </c>
      <c r="D1440" s="258" t="s">
        <v>3072</v>
      </c>
      <c r="E1440" s="258" t="s">
        <v>3156</v>
      </c>
      <c r="F1440" s="258" t="s">
        <v>3157</v>
      </c>
      <c r="G1440" s="270">
        <v>1959</v>
      </c>
      <c r="H1440" s="271">
        <v>100</v>
      </c>
      <c r="I1440" s="273" t="s">
        <v>3158</v>
      </c>
      <c r="J1440" s="274">
        <v>38778</v>
      </c>
      <c r="K1440" s="42"/>
    </row>
    <row r="1441" spans="1:11" s="2" customFormat="1" ht="21" x14ac:dyDescent="0.15">
      <c r="A1441" s="259"/>
      <c r="B1441" s="42"/>
      <c r="C1441" s="268">
        <v>36</v>
      </c>
      <c r="D1441" s="258" t="s">
        <v>3072</v>
      </c>
      <c r="E1441" s="258" t="s">
        <v>3159</v>
      </c>
      <c r="F1441" s="258" t="s">
        <v>3160</v>
      </c>
      <c r="G1441" s="270">
        <v>1932</v>
      </c>
      <c r="H1441" s="271">
        <v>40</v>
      </c>
      <c r="I1441" s="257" t="s">
        <v>3161</v>
      </c>
      <c r="J1441" s="272">
        <v>40175</v>
      </c>
      <c r="K1441" s="42"/>
    </row>
    <row r="1442" spans="1:11" s="2" customFormat="1" ht="21" x14ac:dyDescent="0.15">
      <c r="A1442" s="259"/>
      <c r="B1442" s="1"/>
      <c r="C1442" s="268">
        <v>37</v>
      </c>
      <c r="D1442" s="258" t="s">
        <v>3072</v>
      </c>
      <c r="E1442" s="258" t="s">
        <v>3162</v>
      </c>
      <c r="F1442" s="258" t="s">
        <v>3163</v>
      </c>
      <c r="G1442" s="270">
        <v>1924</v>
      </c>
      <c r="H1442" s="271">
        <v>10</v>
      </c>
      <c r="I1442" s="257" t="s">
        <v>2842</v>
      </c>
      <c r="J1442" s="272">
        <v>39814</v>
      </c>
      <c r="K1442" s="1"/>
    </row>
    <row r="1443" spans="1:11" s="2" customFormat="1" ht="52.5" x14ac:dyDescent="0.15">
      <c r="A1443" s="259"/>
      <c r="B1443" s="42"/>
      <c r="C1443" s="268">
        <v>38</v>
      </c>
      <c r="D1443" s="258" t="s">
        <v>3072</v>
      </c>
      <c r="E1443" s="258" t="s">
        <v>3164</v>
      </c>
      <c r="F1443" s="258" t="s">
        <v>3165</v>
      </c>
      <c r="G1443" s="270">
        <v>1967</v>
      </c>
      <c r="H1443" s="271">
        <v>35</v>
      </c>
      <c r="I1443" s="271" t="s">
        <v>229</v>
      </c>
      <c r="J1443" s="272">
        <v>42170</v>
      </c>
      <c r="K1443" s="42"/>
    </row>
    <row r="1444" spans="1:11" s="2" customFormat="1" ht="21" x14ac:dyDescent="0.15">
      <c r="A1444" s="259"/>
      <c r="B1444" s="42"/>
      <c r="C1444" s="268">
        <v>39</v>
      </c>
      <c r="D1444" s="285" t="s">
        <v>3072</v>
      </c>
      <c r="E1444" s="258" t="s">
        <v>3166</v>
      </c>
      <c r="F1444" s="258" t="s">
        <v>3167</v>
      </c>
      <c r="G1444" s="270">
        <v>1900</v>
      </c>
      <c r="H1444" s="271">
        <v>0</v>
      </c>
      <c r="I1444" s="271" t="s">
        <v>683</v>
      </c>
      <c r="J1444" s="272">
        <v>42894</v>
      </c>
      <c r="K1444" s="42"/>
    </row>
    <row r="1445" spans="1:11" s="2" customFormat="1" ht="10.5" x14ac:dyDescent="0.15">
      <c r="A1445" s="259"/>
      <c r="B1445" s="42"/>
      <c r="C1445" s="268">
        <v>40</v>
      </c>
      <c r="D1445" s="258" t="s">
        <v>3072</v>
      </c>
      <c r="E1445" s="258" t="s">
        <v>3168</v>
      </c>
      <c r="F1445" s="258" t="s">
        <v>3169</v>
      </c>
      <c r="G1445" s="270">
        <v>1937</v>
      </c>
      <c r="H1445" s="271">
        <v>20</v>
      </c>
      <c r="I1445" s="257" t="s">
        <v>501</v>
      </c>
      <c r="J1445" s="272">
        <v>40469</v>
      </c>
      <c r="K1445" s="42"/>
    </row>
    <row r="1446" spans="1:11" s="2" customFormat="1" ht="21" x14ac:dyDescent="0.15">
      <c r="A1446" s="259"/>
      <c r="B1446" s="42"/>
      <c r="C1446" s="268">
        <v>41</v>
      </c>
      <c r="D1446" s="258" t="s">
        <v>3072</v>
      </c>
      <c r="E1446" s="258" t="s">
        <v>3170</v>
      </c>
      <c r="F1446" s="258" t="s">
        <v>3171</v>
      </c>
      <c r="G1446" s="270">
        <v>1938</v>
      </c>
      <c r="H1446" s="271">
        <v>20</v>
      </c>
      <c r="I1446" s="257" t="s">
        <v>679</v>
      </c>
      <c r="J1446" s="272">
        <v>42196</v>
      </c>
      <c r="K1446" s="42"/>
    </row>
    <row r="1447" spans="1:11" s="2" customFormat="1" ht="21" x14ac:dyDescent="0.15">
      <c r="A1447" s="259"/>
      <c r="B1447" s="42"/>
      <c r="C1447" s="268">
        <v>42</v>
      </c>
      <c r="D1447" s="258" t="s">
        <v>3072</v>
      </c>
      <c r="E1447" s="258" t="s">
        <v>3172</v>
      </c>
      <c r="F1447" s="258" t="s">
        <v>3173</v>
      </c>
      <c r="G1447" s="270">
        <v>1962</v>
      </c>
      <c r="H1447" s="271">
        <v>10</v>
      </c>
      <c r="I1447" s="257" t="s">
        <v>3174</v>
      </c>
      <c r="J1447" s="272">
        <v>41163</v>
      </c>
      <c r="K1447" s="42"/>
    </row>
    <row r="1448" spans="1:11" s="2" customFormat="1" ht="21" x14ac:dyDescent="0.15">
      <c r="A1448" s="259"/>
      <c r="B1448" s="42"/>
      <c r="C1448" s="268">
        <v>43</v>
      </c>
      <c r="D1448" s="258" t="s">
        <v>3072</v>
      </c>
      <c r="E1448" s="258" t="s">
        <v>3175</v>
      </c>
      <c r="F1448" s="258" t="s">
        <v>3176</v>
      </c>
      <c r="G1448" s="270">
        <v>1902</v>
      </c>
      <c r="H1448" s="271">
        <f>8/2</f>
        <v>4</v>
      </c>
      <c r="I1448" s="257" t="s">
        <v>235</v>
      </c>
      <c r="J1448" s="272">
        <v>39504</v>
      </c>
      <c r="K1448" s="42"/>
    </row>
    <row r="1449" spans="1:11" s="2" customFormat="1" ht="10.5" x14ac:dyDescent="0.15">
      <c r="A1449" s="259"/>
      <c r="B1449" s="42"/>
      <c r="C1449" s="268">
        <v>44</v>
      </c>
      <c r="D1449" s="258" t="s">
        <v>3072</v>
      </c>
      <c r="E1449" s="258" t="s">
        <v>3177</v>
      </c>
      <c r="F1449" s="269" t="s">
        <v>3178</v>
      </c>
      <c r="G1449" s="270">
        <v>1952</v>
      </c>
      <c r="H1449" s="271" t="s">
        <v>3179</v>
      </c>
      <c r="I1449" s="257" t="s">
        <v>3180</v>
      </c>
      <c r="J1449" s="272" t="s">
        <v>3181</v>
      </c>
      <c r="K1449" s="42"/>
    </row>
    <row r="1450" spans="1:11" s="2" customFormat="1" ht="21" x14ac:dyDescent="0.15">
      <c r="A1450" s="259"/>
      <c r="B1450" s="42"/>
      <c r="C1450" s="268">
        <v>45</v>
      </c>
      <c r="D1450" s="267" t="s">
        <v>3072</v>
      </c>
      <c r="E1450" s="258" t="s">
        <v>3182</v>
      </c>
      <c r="F1450" s="258" t="s">
        <v>3183</v>
      </c>
      <c r="G1450" s="270">
        <v>1933</v>
      </c>
      <c r="H1450" s="271">
        <v>0</v>
      </c>
      <c r="I1450" s="257" t="s">
        <v>493</v>
      </c>
      <c r="J1450" s="272">
        <v>40079</v>
      </c>
      <c r="K1450" s="42"/>
    </row>
    <row r="1451" spans="1:11" s="2" customFormat="1" ht="31.5" x14ac:dyDescent="0.15">
      <c r="A1451" s="259" t="s">
        <v>1</v>
      </c>
      <c r="B1451" s="42"/>
      <c r="C1451" s="268"/>
      <c r="D1451" s="285" t="s">
        <v>3072</v>
      </c>
      <c r="E1451" s="258" t="s">
        <v>3184</v>
      </c>
      <c r="F1451" s="258" t="s">
        <v>3185</v>
      </c>
      <c r="G1451" s="270">
        <v>1930</v>
      </c>
      <c r="H1451" s="271">
        <v>115</v>
      </c>
      <c r="I1451" s="257" t="s">
        <v>40</v>
      </c>
      <c r="J1451" s="272">
        <v>43255</v>
      </c>
      <c r="K1451" s="42"/>
    </row>
    <row r="1452" spans="1:11" s="2" customFormat="1" ht="21" x14ac:dyDescent="0.15">
      <c r="A1452" s="259"/>
      <c r="B1452" s="42"/>
      <c r="C1452" s="268">
        <v>46</v>
      </c>
      <c r="D1452" s="258" t="s">
        <v>3072</v>
      </c>
      <c r="E1452" s="258" t="s">
        <v>3186</v>
      </c>
      <c r="F1452" s="258" t="s">
        <v>3187</v>
      </c>
      <c r="G1452" s="270">
        <v>1916</v>
      </c>
      <c r="H1452" s="271">
        <f>40/2</f>
        <v>20</v>
      </c>
      <c r="I1452" s="257" t="s">
        <v>235</v>
      </c>
      <c r="J1452" s="272">
        <v>39504</v>
      </c>
      <c r="K1452" s="42"/>
    </row>
    <row r="1453" spans="1:11" s="2" customFormat="1" ht="10.5" x14ac:dyDescent="0.15">
      <c r="A1453" s="259"/>
      <c r="B1453" s="42"/>
      <c r="C1453" s="268">
        <v>47</v>
      </c>
      <c r="D1453" s="258" t="s">
        <v>3072</v>
      </c>
      <c r="E1453" s="258" t="s">
        <v>3188</v>
      </c>
      <c r="F1453" s="258" t="s">
        <v>3189</v>
      </c>
      <c r="G1453" s="270">
        <v>1974</v>
      </c>
      <c r="H1453" s="271">
        <v>27</v>
      </c>
      <c r="I1453" s="257" t="s">
        <v>156</v>
      </c>
      <c r="J1453" s="272">
        <v>39452</v>
      </c>
      <c r="K1453" s="42"/>
    </row>
    <row r="1454" spans="1:11" s="2" customFormat="1" ht="10.5" x14ac:dyDescent="0.15">
      <c r="A1454" s="259"/>
      <c r="B1454" s="288"/>
      <c r="C1454" s="268">
        <v>48</v>
      </c>
      <c r="D1454" s="258" t="s">
        <v>3072</v>
      </c>
      <c r="E1454" s="276" t="s">
        <v>3190</v>
      </c>
      <c r="F1454" s="276" t="s">
        <v>3191</v>
      </c>
      <c r="G1454" s="289">
        <v>1985</v>
      </c>
      <c r="H1454" s="290" t="s">
        <v>284</v>
      </c>
      <c r="I1454" s="287" t="s">
        <v>3192</v>
      </c>
      <c r="J1454" s="291">
        <v>39289</v>
      </c>
      <c r="K1454" s="288"/>
    </row>
    <row r="1455" spans="1:11" s="2" customFormat="1" ht="21" x14ac:dyDescent="0.15">
      <c r="A1455" s="259"/>
      <c r="B1455" s="42"/>
      <c r="C1455" s="268">
        <v>49</v>
      </c>
      <c r="D1455" s="258" t="s">
        <v>3072</v>
      </c>
      <c r="E1455" s="258" t="s">
        <v>3193</v>
      </c>
      <c r="F1455" s="258" t="s">
        <v>3194</v>
      </c>
      <c r="G1455" s="270">
        <v>1907</v>
      </c>
      <c r="H1455" s="271">
        <v>50</v>
      </c>
      <c r="I1455" s="257" t="s">
        <v>803</v>
      </c>
      <c r="J1455" s="272">
        <v>39071</v>
      </c>
      <c r="K1455" s="42"/>
    </row>
    <row r="1456" spans="1:11" s="2" customFormat="1" ht="21" x14ac:dyDescent="0.15">
      <c r="A1456" s="259"/>
      <c r="B1456" s="42"/>
      <c r="C1456" s="268">
        <v>50</v>
      </c>
      <c r="D1456" s="258" t="s">
        <v>3072</v>
      </c>
      <c r="E1456" s="269" t="s">
        <v>3195</v>
      </c>
      <c r="F1456" s="269" t="s">
        <v>3196</v>
      </c>
      <c r="G1456" s="270">
        <v>1971</v>
      </c>
      <c r="H1456" s="271" t="s">
        <v>3197</v>
      </c>
      <c r="I1456" s="273" t="s">
        <v>3198</v>
      </c>
      <c r="J1456" s="274" t="s">
        <v>3199</v>
      </c>
      <c r="K1456" s="42"/>
    </row>
    <row r="1457" spans="1:11" s="2" customFormat="1" ht="21" x14ac:dyDescent="0.15">
      <c r="A1457" s="259"/>
      <c r="B1457" s="42"/>
      <c r="C1457" s="268">
        <v>51</v>
      </c>
      <c r="D1457" s="285" t="s">
        <v>3072</v>
      </c>
      <c r="E1457" s="258" t="s">
        <v>3200</v>
      </c>
      <c r="F1457" s="258" t="s">
        <v>3201</v>
      </c>
      <c r="G1457" s="270">
        <v>1932</v>
      </c>
      <c r="H1457" s="271">
        <v>0</v>
      </c>
      <c r="I1457" s="257" t="s">
        <v>84</v>
      </c>
      <c r="J1457" s="272">
        <v>42430</v>
      </c>
      <c r="K1457" s="42"/>
    </row>
    <row r="1458" spans="1:11" s="2" customFormat="1" ht="21" x14ac:dyDescent="0.15">
      <c r="A1458" s="259"/>
      <c r="B1458" s="42"/>
      <c r="C1458" s="268">
        <v>52</v>
      </c>
      <c r="D1458" s="258" t="s">
        <v>3072</v>
      </c>
      <c r="E1458" s="258" t="s">
        <v>3200</v>
      </c>
      <c r="F1458" s="258" t="s">
        <v>3202</v>
      </c>
      <c r="G1458" s="270">
        <v>1932</v>
      </c>
      <c r="H1458" s="271">
        <f>70/2</f>
        <v>35</v>
      </c>
      <c r="I1458" s="257" t="s">
        <v>235</v>
      </c>
      <c r="J1458" s="272">
        <v>39504</v>
      </c>
      <c r="K1458" s="42"/>
    </row>
    <row r="1459" spans="1:11" s="2" customFormat="1" ht="21" x14ac:dyDescent="0.15">
      <c r="A1459" s="259"/>
      <c r="B1459" s="1"/>
      <c r="C1459" s="268">
        <v>53</v>
      </c>
      <c r="D1459" s="258" t="s">
        <v>3072</v>
      </c>
      <c r="E1459" s="258" t="s">
        <v>3203</v>
      </c>
      <c r="F1459" s="258" t="s">
        <v>3204</v>
      </c>
      <c r="G1459" s="270">
        <v>1984</v>
      </c>
      <c r="H1459" s="275">
        <f>150/21+0.01</f>
        <v>7.152857142857143</v>
      </c>
      <c r="I1459" s="271" t="s">
        <v>1368</v>
      </c>
      <c r="J1459" s="272">
        <v>40397</v>
      </c>
      <c r="K1459" s="1"/>
    </row>
    <row r="1460" spans="1:11" s="2" customFormat="1" ht="21" x14ac:dyDescent="0.15">
      <c r="A1460" s="259"/>
      <c r="B1460" s="42"/>
      <c r="C1460" s="268">
        <v>54</v>
      </c>
      <c r="D1460" s="258" t="s">
        <v>3072</v>
      </c>
      <c r="E1460" s="258" t="s">
        <v>3205</v>
      </c>
      <c r="F1460" s="258" t="s">
        <v>2088</v>
      </c>
      <c r="G1460" s="270">
        <v>1912</v>
      </c>
      <c r="H1460" s="271">
        <v>1</v>
      </c>
      <c r="I1460" s="257" t="s">
        <v>2842</v>
      </c>
      <c r="J1460" s="272">
        <v>39815</v>
      </c>
      <c r="K1460" s="42"/>
    </row>
    <row r="1461" spans="1:11" s="2" customFormat="1" ht="21" x14ac:dyDescent="0.15">
      <c r="A1461" s="259"/>
      <c r="B1461" s="42"/>
      <c r="C1461" s="268">
        <v>55</v>
      </c>
      <c r="D1461" s="258" t="s">
        <v>3072</v>
      </c>
      <c r="E1461" s="258" t="s">
        <v>3206</v>
      </c>
      <c r="F1461" s="269" t="s">
        <v>3207</v>
      </c>
      <c r="G1461" s="270">
        <v>1960</v>
      </c>
      <c r="H1461" s="271">
        <v>72</v>
      </c>
      <c r="I1461" s="257" t="s">
        <v>235</v>
      </c>
      <c r="J1461" s="272">
        <v>39504</v>
      </c>
      <c r="K1461" s="42"/>
    </row>
    <row r="1462" spans="1:11" s="2" customFormat="1" ht="31.5" x14ac:dyDescent="0.15">
      <c r="A1462" s="259"/>
      <c r="B1462" s="42"/>
      <c r="C1462" s="268">
        <v>56</v>
      </c>
      <c r="D1462" s="258" t="s">
        <v>3072</v>
      </c>
      <c r="E1462" s="258" t="s">
        <v>3208</v>
      </c>
      <c r="F1462" s="258" t="s">
        <v>3207</v>
      </c>
      <c r="G1462" s="270">
        <v>1941</v>
      </c>
      <c r="H1462" s="271">
        <v>100</v>
      </c>
      <c r="I1462" s="259" t="s">
        <v>3209</v>
      </c>
      <c r="J1462" s="272">
        <v>39578</v>
      </c>
      <c r="K1462" s="42"/>
    </row>
    <row r="1463" spans="1:11" s="2" customFormat="1" ht="21" x14ac:dyDescent="0.15">
      <c r="A1463" s="259"/>
      <c r="B1463" s="42"/>
      <c r="C1463" s="268">
        <v>57</v>
      </c>
      <c r="D1463" s="258" t="s">
        <v>3072</v>
      </c>
      <c r="E1463" s="258" t="s">
        <v>3210</v>
      </c>
      <c r="F1463" s="269" t="s">
        <v>3211</v>
      </c>
      <c r="G1463" s="270">
        <v>1949</v>
      </c>
      <c r="H1463" s="275">
        <f>(290/19)-0.01</f>
        <v>15.253157894736843</v>
      </c>
      <c r="I1463" s="271" t="s">
        <v>1368</v>
      </c>
      <c r="J1463" s="272">
        <v>40370</v>
      </c>
      <c r="K1463" s="42"/>
    </row>
    <row r="1464" spans="1:11" s="2" customFormat="1" ht="10.5" x14ac:dyDescent="0.15">
      <c r="A1464" s="259"/>
      <c r="B1464" s="42"/>
      <c r="C1464" s="268">
        <v>58</v>
      </c>
      <c r="D1464" s="258" t="s">
        <v>3072</v>
      </c>
      <c r="E1464" s="258" t="s">
        <v>3212</v>
      </c>
      <c r="F1464" s="258" t="s">
        <v>3213</v>
      </c>
      <c r="G1464" s="270">
        <v>2005</v>
      </c>
      <c r="H1464" s="271">
        <v>20</v>
      </c>
      <c r="I1464" s="257" t="s">
        <v>679</v>
      </c>
      <c r="J1464" s="272">
        <v>42196</v>
      </c>
      <c r="K1464" s="42"/>
    </row>
    <row r="1465" spans="1:11" s="2" customFormat="1" ht="10.5" x14ac:dyDescent="0.15">
      <c r="A1465" s="259"/>
      <c r="B1465" s="42"/>
      <c r="C1465" s="268">
        <v>59</v>
      </c>
      <c r="D1465" s="258" t="s">
        <v>3072</v>
      </c>
      <c r="E1465" s="258" t="s">
        <v>3214</v>
      </c>
      <c r="F1465" s="258" t="s">
        <v>3215</v>
      </c>
      <c r="G1465" s="270">
        <v>1964</v>
      </c>
      <c r="H1465" s="271">
        <v>20</v>
      </c>
      <c r="I1465" s="257" t="s">
        <v>679</v>
      </c>
      <c r="J1465" s="272">
        <v>42196</v>
      </c>
      <c r="K1465" s="42"/>
    </row>
    <row r="1466" spans="1:11" s="2" customFormat="1" ht="31.5" x14ac:dyDescent="0.15">
      <c r="A1466" s="259"/>
      <c r="B1466" s="42"/>
      <c r="C1466" s="268">
        <v>60</v>
      </c>
      <c r="D1466" s="258" t="s">
        <v>3072</v>
      </c>
      <c r="E1466" s="258" t="s">
        <v>3216</v>
      </c>
      <c r="F1466" s="258" t="s">
        <v>3217</v>
      </c>
      <c r="G1466" s="270">
        <v>1933</v>
      </c>
      <c r="H1466" s="271"/>
      <c r="I1466" s="257"/>
      <c r="J1466" s="272" t="s">
        <v>77</v>
      </c>
      <c r="K1466" s="42"/>
    </row>
    <row r="1467" spans="1:11" s="2" customFormat="1" ht="10.5" x14ac:dyDescent="0.15">
      <c r="A1467" s="259"/>
      <c r="B1467" s="42"/>
      <c r="C1467" s="268">
        <v>61</v>
      </c>
      <c r="D1467" s="258" t="s">
        <v>3072</v>
      </c>
      <c r="E1467" s="258" t="s">
        <v>3218</v>
      </c>
      <c r="F1467" s="258" t="s">
        <v>3219</v>
      </c>
      <c r="G1467" s="270">
        <v>2014</v>
      </c>
      <c r="H1467" s="271">
        <v>265</v>
      </c>
      <c r="I1467" s="257" t="s">
        <v>3220</v>
      </c>
      <c r="J1467" s="272">
        <v>41961</v>
      </c>
      <c r="K1467" s="42"/>
    </row>
    <row r="1468" spans="1:11" s="2" customFormat="1" ht="10.5" x14ac:dyDescent="0.15">
      <c r="A1468" s="259"/>
      <c r="B1468" s="42"/>
      <c r="C1468" s="268">
        <v>62</v>
      </c>
      <c r="D1468" s="258" t="s">
        <v>3072</v>
      </c>
      <c r="E1468" s="258" t="s">
        <v>3221</v>
      </c>
      <c r="F1468" s="258" t="s">
        <v>3222</v>
      </c>
      <c r="G1468" s="270">
        <v>2014</v>
      </c>
      <c r="H1468" s="271">
        <v>0</v>
      </c>
      <c r="I1468" s="257" t="s">
        <v>3223</v>
      </c>
      <c r="J1468" s="272">
        <v>41962</v>
      </c>
      <c r="K1468" s="42"/>
    </row>
    <row r="1469" spans="1:11" s="2" customFormat="1" ht="21" x14ac:dyDescent="0.15">
      <c r="A1469" s="259"/>
      <c r="B1469" s="42"/>
      <c r="C1469" s="268">
        <v>63</v>
      </c>
      <c r="D1469" s="258" t="s">
        <v>3072</v>
      </c>
      <c r="E1469" s="258" t="s">
        <v>3224</v>
      </c>
      <c r="F1469" s="269" t="s">
        <v>3225</v>
      </c>
      <c r="G1469" s="270">
        <v>1931</v>
      </c>
      <c r="H1469" s="271">
        <v>20</v>
      </c>
      <c r="I1469" s="257" t="s">
        <v>126</v>
      </c>
      <c r="J1469" s="272"/>
      <c r="K1469" s="42"/>
    </row>
    <row r="1470" spans="1:11" s="2" customFormat="1" ht="10.5" x14ac:dyDescent="0.15">
      <c r="A1470" s="259"/>
      <c r="B1470" s="42"/>
      <c r="C1470" s="268">
        <v>64</v>
      </c>
      <c r="D1470" s="258" t="s">
        <v>3072</v>
      </c>
      <c r="E1470" s="258" t="s">
        <v>3226</v>
      </c>
      <c r="F1470" s="269" t="s">
        <v>3227</v>
      </c>
      <c r="G1470" s="270">
        <v>1931</v>
      </c>
      <c r="H1470" s="275">
        <f>(290/19)-0.01</f>
        <v>15.253157894736843</v>
      </c>
      <c r="I1470" s="257" t="s">
        <v>1368</v>
      </c>
      <c r="J1470" s="272">
        <v>40370</v>
      </c>
      <c r="K1470" s="42"/>
    </row>
    <row r="1471" spans="1:11" s="2" customFormat="1" ht="31.5" x14ac:dyDescent="0.15">
      <c r="A1471" s="259"/>
      <c r="B1471" s="42"/>
      <c r="C1471" s="268">
        <v>65</v>
      </c>
      <c r="D1471" s="258" t="s">
        <v>3072</v>
      </c>
      <c r="E1471" s="258" t="s">
        <v>3228</v>
      </c>
      <c r="F1471" s="258" t="s">
        <v>3229</v>
      </c>
      <c r="G1471" s="270">
        <v>1931</v>
      </c>
      <c r="H1471" s="271">
        <v>40</v>
      </c>
      <c r="I1471" s="257"/>
      <c r="J1471" s="272" t="s">
        <v>77</v>
      </c>
      <c r="K1471" s="42"/>
    </row>
    <row r="1472" spans="1:11" s="2" customFormat="1" ht="21" x14ac:dyDescent="0.15">
      <c r="A1472" s="259"/>
      <c r="B1472" s="42"/>
      <c r="C1472" s="268">
        <v>66</v>
      </c>
      <c r="D1472" s="258" t="s">
        <v>3072</v>
      </c>
      <c r="E1472" s="258" t="s">
        <v>3230</v>
      </c>
      <c r="F1472" s="269" t="s">
        <v>3231</v>
      </c>
      <c r="G1472" s="270">
        <v>1924</v>
      </c>
      <c r="H1472" s="257">
        <v>5</v>
      </c>
      <c r="I1472" s="257" t="s">
        <v>3082</v>
      </c>
      <c r="J1472" s="272">
        <v>40587</v>
      </c>
      <c r="K1472" s="42"/>
    </row>
    <row r="1473" spans="1:11" s="2" customFormat="1" ht="21" x14ac:dyDescent="0.15">
      <c r="A1473" s="259"/>
      <c r="B1473" s="42"/>
      <c r="C1473" s="268">
        <v>67</v>
      </c>
      <c r="D1473" s="258" t="s">
        <v>3072</v>
      </c>
      <c r="E1473" s="258" t="s">
        <v>3232</v>
      </c>
      <c r="F1473" s="269" t="s">
        <v>3233</v>
      </c>
      <c r="G1473" s="270">
        <v>1942</v>
      </c>
      <c r="H1473" s="271">
        <v>40</v>
      </c>
      <c r="I1473" s="257" t="s">
        <v>3234</v>
      </c>
      <c r="J1473" s="272">
        <v>39270</v>
      </c>
      <c r="K1473" s="42"/>
    </row>
    <row r="1474" spans="1:11" s="277" customFormat="1" ht="21" x14ac:dyDescent="0.15">
      <c r="A1474" s="259"/>
      <c r="B1474" s="42"/>
      <c r="C1474" s="268">
        <v>68</v>
      </c>
      <c r="D1474" s="258" t="s">
        <v>3072</v>
      </c>
      <c r="E1474" s="258" t="s">
        <v>3235</v>
      </c>
      <c r="F1474" s="258" t="s">
        <v>3236</v>
      </c>
      <c r="G1474" s="270">
        <v>1937</v>
      </c>
      <c r="H1474" s="271">
        <v>35</v>
      </c>
      <c r="I1474" s="292" t="s">
        <v>3237</v>
      </c>
      <c r="J1474" s="272">
        <v>42049</v>
      </c>
      <c r="K1474" s="42"/>
    </row>
    <row r="1475" spans="1:11" s="2" customFormat="1" ht="21" x14ac:dyDescent="0.15">
      <c r="A1475" s="259"/>
      <c r="B1475" s="42"/>
      <c r="C1475" s="268">
        <v>69</v>
      </c>
      <c r="D1475" s="258" t="s">
        <v>3072</v>
      </c>
      <c r="E1475" s="258" t="s">
        <v>3238</v>
      </c>
      <c r="F1475" s="258" t="s">
        <v>3239</v>
      </c>
      <c r="G1475" s="270">
        <v>1917</v>
      </c>
      <c r="H1475" s="271">
        <f>35/2</f>
        <v>17.5</v>
      </c>
      <c r="I1475" s="257" t="s">
        <v>235</v>
      </c>
      <c r="J1475" s="272">
        <v>39504</v>
      </c>
      <c r="K1475" s="42"/>
    </row>
    <row r="1476" spans="1:11" s="2" customFormat="1" ht="21" x14ac:dyDescent="0.15">
      <c r="A1476" s="259"/>
      <c r="B1476" s="42"/>
      <c r="C1476" s="268">
        <v>70</v>
      </c>
      <c r="D1476" s="258" t="s">
        <v>3072</v>
      </c>
      <c r="E1476" s="258" t="s">
        <v>3240</v>
      </c>
      <c r="F1476" s="258" t="s">
        <v>3241</v>
      </c>
      <c r="G1476" s="270">
        <v>1971</v>
      </c>
      <c r="H1476" s="271">
        <f>25/2</f>
        <v>12.5</v>
      </c>
      <c r="I1476" s="257" t="s">
        <v>235</v>
      </c>
      <c r="J1476" s="272">
        <v>39504</v>
      </c>
      <c r="K1476" s="42"/>
    </row>
    <row r="1477" spans="1:11" s="2" customFormat="1" ht="10.5" x14ac:dyDescent="0.15">
      <c r="A1477" s="259"/>
      <c r="B1477" s="42"/>
      <c r="C1477" s="268">
        <v>71</v>
      </c>
      <c r="D1477" s="258" t="s">
        <v>3072</v>
      </c>
      <c r="E1477" s="258" t="s">
        <v>3242</v>
      </c>
      <c r="F1477" s="269" t="s">
        <v>3243</v>
      </c>
      <c r="G1477" s="270">
        <v>1956</v>
      </c>
      <c r="H1477" s="271">
        <f>50/2</f>
        <v>25</v>
      </c>
      <c r="I1477" s="257" t="s">
        <v>235</v>
      </c>
      <c r="J1477" s="272">
        <v>39504</v>
      </c>
      <c r="K1477" s="42"/>
    </row>
    <row r="1478" spans="1:11" s="2" customFormat="1" ht="10.5" x14ac:dyDescent="0.15">
      <c r="A1478" s="259"/>
      <c r="B1478" s="42"/>
      <c r="C1478" s="268">
        <v>72</v>
      </c>
      <c r="D1478" s="258" t="s">
        <v>3072</v>
      </c>
      <c r="E1478" s="269" t="s">
        <v>3244</v>
      </c>
      <c r="F1478" s="269" t="s">
        <v>3245</v>
      </c>
      <c r="G1478" s="270">
        <v>1929</v>
      </c>
      <c r="H1478" s="271">
        <f>40/2</f>
        <v>20</v>
      </c>
      <c r="I1478" s="257" t="s">
        <v>235</v>
      </c>
      <c r="J1478" s="272">
        <v>39504</v>
      </c>
      <c r="K1478" s="42"/>
    </row>
    <row r="1479" spans="1:11" s="2" customFormat="1" ht="21" x14ac:dyDescent="0.15">
      <c r="A1479" s="259"/>
      <c r="B1479" s="42"/>
      <c r="C1479" s="268">
        <v>73</v>
      </c>
      <c r="D1479" s="258" t="s">
        <v>3072</v>
      </c>
      <c r="E1479" s="258" t="s">
        <v>3246</v>
      </c>
      <c r="F1479" s="269" t="s">
        <v>3247</v>
      </c>
      <c r="G1479" s="270">
        <v>1939</v>
      </c>
      <c r="H1479" s="271">
        <v>40</v>
      </c>
      <c r="I1479" s="257" t="s">
        <v>36</v>
      </c>
      <c r="J1479" s="272">
        <v>40299</v>
      </c>
      <c r="K1479" s="42"/>
    </row>
    <row r="1480" spans="1:11" s="2" customFormat="1" ht="10.5" x14ac:dyDescent="0.15">
      <c r="A1480" s="259"/>
      <c r="B1480" s="42"/>
      <c r="C1480" s="268">
        <v>74</v>
      </c>
      <c r="D1480" s="258" t="s">
        <v>3072</v>
      </c>
      <c r="E1480" s="258" t="s">
        <v>3248</v>
      </c>
      <c r="F1480" s="258" t="s">
        <v>3249</v>
      </c>
      <c r="G1480" s="270">
        <v>1936</v>
      </c>
      <c r="H1480" s="271">
        <v>5</v>
      </c>
      <c r="I1480" s="257" t="s">
        <v>3082</v>
      </c>
      <c r="J1480" s="272">
        <v>40587</v>
      </c>
      <c r="K1480" s="42"/>
    </row>
    <row r="1481" spans="1:11" s="2" customFormat="1" ht="21" x14ac:dyDescent="0.15">
      <c r="A1481" s="259"/>
      <c r="B1481" s="42"/>
      <c r="C1481" s="268">
        <v>75</v>
      </c>
      <c r="D1481" s="258" t="s">
        <v>3072</v>
      </c>
      <c r="E1481" s="258" t="s">
        <v>3250</v>
      </c>
      <c r="F1481" s="258" t="s">
        <v>3251</v>
      </c>
      <c r="G1481" s="270">
        <v>1929</v>
      </c>
      <c r="H1481" s="271">
        <v>0</v>
      </c>
      <c r="I1481" s="257" t="s">
        <v>493</v>
      </c>
      <c r="J1481" s="272">
        <v>40079</v>
      </c>
      <c r="K1481" s="42"/>
    </row>
    <row r="1482" spans="1:11" s="2" customFormat="1" ht="21" x14ac:dyDescent="0.15">
      <c r="A1482" s="259"/>
      <c r="B1482" s="42"/>
      <c r="C1482" s="268">
        <v>76</v>
      </c>
      <c r="D1482" s="258" t="s">
        <v>3072</v>
      </c>
      <c r="E1482" s="258" t="s">
        <v>3252</v>
      </c>
      <c r="F1482" s="258" t="s">
        <v>3251</v>
      </c>
      <c r="G1482" s="270">
        <v>1929</v>
      </c>
      <c r="H1482" s="271">
        <v>10</v>
      </c>
      <c r="I1482" s="257" t="s">
        <v>3253</v>
      </c>
      <c r="J1482" s="272">
        <v>41276</v>
      </c>
      <c r="K1482" s="42"/>
    </row>
    <row r="1483" spans="1:11" s="2" customFormat="1" ht="21" x14ac:dyDescent="0.15">
      <c r="A1483" s="259"/>
      <c r="B1483" s="42"/>
      <c r="C1483" s="268">
        <v>77</v>
      </c>
      <c r="D1483" s="258" t="s">
        <v>3254</v>
      </c>
      <c r="E1483" s="258" t="s">
        <v>3255</v>
      </c>
      <c r="F1483" s="258" t="s">
        <v>3256</v>
      </c>
      <c r="G1483" s="270">
        <v>1988</v>
      </c>
      <c r="H1483" s="271">
        <f>75/2</f>
        <v>37.5</v>
      </c>
      <c r="I1483" s="257" t="s">
        <v>3257</v>
      </c>
      <c r="J1483" s="272">
        <v>42314</v>
      </c>
      <c r="K1483" s="42"/>
    </row>
    <row r="1484" spans="1:11" s="2" customFormat="1" ht="21" x14ac:dyDescent="0.15">
      <c r="A1484" s="259"/>
      <c r="B1484" s="42"/>
      <c r="C1484" s="268">
        <v>78</v>
      </c>
      <c r="D1484" s="258" t="s">
        <v>3254</v>
      </c>
      <c r="E1484" s="258" t="s">
        <v>3258</v>
      </c>
      <c r="F1484" s="258" t="s">
        <v>3259</v>
      </c>
      <c r="G1484" s="270">
        <v>1953</v>
      </c>
      <c r="H1484" s="271">
        <v>10</v>
      </c>
      <c r="I1484" s="257" t="s">
        <v>3147</v>
      </c>
      <c r="J1484" s="272">
        <v>41913</v>
      </c>
      <c r="K1484" s="42"/>
    </row>
    <row r="1485" spans="1:11" s="2" customFormat="1" ht="21" x14ac:dyDescent="0.15">
      <c r="A1485" s="259"/>
      <c r="B1485" s="42"/>
      <c r="C1485" s="268">
        <v>79</v>
      </c>
      <c r="D1485" s="258" t="s">
        <v>3254</v>
      </c>
      <c r="E1485" s="258" t="s">
        <v>3260</v>
      </c>
      <c r="F1485" s="258" t="s">
        <v>3261</v>
      </c>
      <c r="G1485" s="270">
        <v>1916</v>
      </c>
      <c r="H1485" s="271">
        <v>10</v>
      </c>
      <c r="I1485" s="257" t="s">
        <v>3147</v>
      </c>
      <c r="J1485" s="272">
        <v>41913</v>
      </c>
      <c r="K1485" s="42"/>
    </row>
    <row r="1486" spans="1:11" s="2" customFormat="1" ht="21" x14ac:dyDescent="0.15">
      <c r="A1486" s="259"/>
      <c r="B1486" s="42"/>
      <c r="C1486" s="268">
        <v>80</v>
      </c>
      <c r="D1486" s="258" t="s">
        <v>3254</v>
      </c>
      <c r="E1486" s="258" t="s">
        <v>3262</v>
      </c>
      <c r="F1486" s="258" t="s">
        <v>3263</v>
      </c>
      <c r="G1486" s="270">
        <v>1954</v>
      </c>
      <c r="H1486" s="270">
        <v>10</v>
      </c>
      <c r="I1486" s="257" t="s">
        <v>423</v>
      </c>
      <c r="J1486" s="272">
        <v>41156</v>
      </c>
      <c r="K1486" s="42"/>
    </row>
    <row r="1487" spans="1:11" s="2" customFormat="1" ht="21" x14ac:dyDescent="0.15">
      <c r="A1487" s="259"/>
      <c r="B1487" s="42"/>
      <c r="C1487" s="268">
        <v>81</v>
      </c>
      <c r="D1487" s="258" t="s">
        <v>3072</v>
      </c>
      <c r="E1487" s="258" t="s">
        <v>3264</v>
      </c>
      <c r="F1487" s="258" t="s">
        <v>3265</v>
      </c>
      <c r="G1487" s="270">
        <v>1925</v>
      </c>
      <c r="H1487" s="271">
        <v>5</v>
      </c>
      <c r="I1487" s="257" t="s">
        <v>3082</v>
      </c>
      <c r="J1487" s="272">
        <v>40587</v>
      </c>
      <c r="K1487" s="42"/>
    </row>
    <row r="1488" spans="1:11" s="2" customFormat="1" ht="21" x14ac:dyDescent="0.15">
      <c r="A1488" s="259"/>
      <c r="B1488" s="42"/>
      <c r="C1488" s="268">
        <v>82</v>
      </c>
      <c r="D1488" s="258" t="s">
        <v>3072</v>
      </c>
      <c r="E1488" s="258" t="s">
        <v>3266</v>
      </c>
      <c r="F1488" s="258" t="s">
        <v>3267</v>
      </c>
      <c r="G1488" s="270">
        <v>1939</v>
      </c>
      <c r="H1488" s="271">
        <v>0</v>
      </c>
      <c r="I1488" s="257" t="s">
        <v>493</v>
      </c>
      <c r="J1488" s="272">
        <v>40079</v>
      </c>
      <c r="K1488" s="42"/>
    </row>
    <row r="1489" spans="1:11" s="2" customFormat="1" ht="10.5" x14ac:dyDescent="0.15">
      <c r="A1489" s="259"/>
      <c r="B1489" s="42"/>
      <c r="C1489" s="268">
        <v>83</v>
      </c>
      <c r="D1489" s="258" t="s">
        <v>3254</v>
      </c>
      <c r="E1489" s="258" t="s">
        <v>3268</v>
      </c>
      <c r="F1489" s="258" t="s">
        <v>3269</v>
      </c>
      <c r="G1489" s="270">
        <v>1953</v>
      </c>
      <c r="H1489" s="271" t="s">
        <v>89</v>
      </c>
      <c r="I1489" s="257" t="s">
        <v>89</v>
      </c>
      <c r="J1489" s="272" t="s">
        <v>89</v>
      </c>
      <c r="K1489" s="42"/>
    </row>
    <row r="1490" spans="1:11" s="2" customFormat="1" ht="31.5" x14ac:dyDescent="0.15">
      <c r="A1490" s="259"/>
      <c r="B1490" s="42"/>
      <c r="C1490" s="268">
        <v>84</v>
      </c>
      <c r="D1490" s="258" t="s">
        <v>3254</v>
      </c>
      <c r="E1490" s="258" t="s">
        <v>3270</v>
      </c>
      <c r="F1490" s="258" t="s">
        <v>3271</v>
      </c>
      <c r="G1490" s="270">
        <v>1963</v>
      </c>
      <c r="H1490" s="271">
        <f>5*9.3</f>
        <v>46.5</v>
      </c>
      <c r="I1490" s="257" t="s">
        <v>3272</v>
      </c>
      <c r="J1490" s="272">
        <v>42229</v>
      </c>
      <c r="K1490" s="42"/>
    </row>
    <row r="1491" spans="1:11" s="2" customFormat="1" ht="21" x14ac:dyDescent="0.15">
      <c r="A1491" s="259"/>
      <c r="B1491" s="42"/>
      <c r="C1491" s="268">
        <v>85</v>
      </c>
      <c r="D1491" s="267" t="s">
        <v>3254</v>
      </c>
      <c r="E1491" s="258" t="s">
        <v>3273</v>
      </c>
      <c r="F1491" s="258" t="s">
        <v>3274</v>
      </c>
      <c r="G1491" s="270">
        <v>1942</v>
      </c>
      <c r="H1491" s="271">
        <v>20</v>
      </c>
      <c r="I1491" s="257" t="s">
        <v>3275</v>
      </c>
      <c r="J1491" s="272">
        <v>40078</v>
      </c>
      <c r="K1491" s="42"/>
    </row>
    <row r="1492" spans="1:11" s="2" customFormat="1" ht="21" x14ac:dyDescent="0.15">
      <c r="A1492" s="259"/>
      <c r="B1492" s="42"/>
      <c r="C1492" s="268">
        <v>86</v>
      </c>
      <c r="D1492" s="267" t="s">
        <v>3254</v>
      </c>
      <c r="E1492" s="258" t="s">
        <v>3276</v>
      </c>
      <c r="F1492" s="258" t="s">
        <v>3277</v>
      </c>
      <c r="G1492" s="270" t="s">
        <v>3278</v>
      </c>
      <c r="H1492" s="271">
        <v>0</v>
      </c>
      <c r="I1492" s="257" t="s">
        <v>3279</v>
      </c>
      <c r="J1492" s="272">
        <v>41107</v>
      </c>
      <c r="K1492" s="42"/>
    </row>
    <row r="1493" spans="1:11" s="2" customFormat="1" ht="10.5" x14ac:dyDescent="0.15">
      <c r="A1493" s="259"/>
      <c r="B1493" s="1"/>
      <c r="C1493" s="268">
        <v>87</v>
      </c>
      <c r="D1493" s="258" t="s">
        <v>3254</v>
      </c>
      <c r="E1493" s="258" t="s">
        <v>3280</v>
      </c>
      <c r="F1493" s="258" t="s">
        <v>3281</v>
      </c>
      <c r="G1493" s="270">
        <v>1920</v>
      </c>
      <c r="H1493" s="271">
        <v>5</v>
      </c>
      <c r="I1493" s="257" t="s">
        <v>3282</v>
      </c>
      <c r="J1493" s="272">
        <v>40019</v>
      </c>
      <c r="K1493" s="1"/>
    </row>
    <row r="1494" spans="1:11" s="2" customFormat="1" ht="21" x14ac:dyDescent="0.15">
      <c r="A1494" s="259"/>
      <c r="B1494" s="42"/>
      <c r="C1494" s="268">
        <v>88</v>
      </c>
      <c r="D1494" s="258" t="s">
        <v>3254</v>
      </c>
      <c r="E1494" s="258" t="s">
        <v>3283</v>
      </c>
      <c r="F1494" s="258" t="s">
        <v>3284</v>
      </c>
      <c r="G1494" s="270">
        <v>1913</v>
      </c>
      <c r="H1494" s="271">
        <v>5</v>
      </c>
      <c r="I1494" s="257" t="s">
        <v>3147</v>
      </c>
      <c r="J1494" s="272">
        <v>41913</v>
      </c>
      <c r="K1494" s="42"/>
    </row>
    <row r="1495" spans="1:11" s="2" customFormat="1" ht="21" x14ac:dyDescent="0.15">
      <c r="A1495" s="259"/>
      <c r="B1495" s="42"/>
      <c r="C1495" s="268">
        <v>89</v>
      </c>
      <c r="D1495" s="258" t="s">
        <v>3254</v>
      </c>
      <c r="E1495" s="258" t="s">
        <v>3285</v>
      </c>
      <c r="F1495" s="258" t="s">
        <v>3286</v>
      </c>
      <c r="G1495" s="270">
        <v>1935</v>
      </c>
      <c r="H1495" s="271">
        <v>10</v>
      </c>
      <c r="I1495" s="257" t="s">
        <v>3147</v>
      </c>
      <c r="J1495" s="272">
        <v>41913</v>
      </c>
      <c r="K1495" s="42"/>
    </row>
    <row r="1496" spans="1:11" s="2" customFormat="1" ht="21" x14ac:dyDescent="0.15">
      <c r="A1496" s="259"/>
      <c r="B1496" s="42"/>
      <c r="C1496" s="268">
        <v>90</v>
      </c>
      <c r="D1496" s="258" t="s">
        <v>3254</v>
      </c>
      <c r="E1496" s="258" t="s">
        <v>3287</v>
      </c>
      <c r="F1496" s="258" t="s">
        <v>3288</v>
      </c>
      <c r="G1496" s="270">
        <v>1910</v>
      </c>
      <c r="H1496" s="271">
        <v>5</v>
      </c>
      <c r="I1496" s="257" t="s">
        <v>3147</v>
      </c>
      <c r="J1496" s="272">
        <v>41913</v>
      </c>
      <c r="K1496" s="42"/>
    </row>
    <row r="1497" spans="1:11" s="2" customFormat="1" ht="21" x14ac:dyDescent="0.15">
      <c r="A1497" s="259"/>
      <c r="B1497" s="42"/>
      <c r="C1497" s="268">
        <v>91</v>
      </c>
      <c r="D1497" s="267" t="s">
        <v>3254</v>
      </c>
      <c r="E1497" s="258" t="s">
        <v>3289</v>
      </c>
      <c r="F1497" s="258" t="s">
        <v>3290</v>
      </c>
      <c r="G1497" s="270">
        <v>1937</v>
      </c>
      <c r="H1497" s="271">
        <v>5</v>
      </c>
      <c r="I1497" s="257" t="s">
        <v>3282</v>
      </c>
      <c r="J1497" s="272">
        <v>40019</v>
      </c>
      <c r="K1497" s="42"/>
    </row>
    <row r="1498" spans="1:11" s="2" customFormat="1" ht="21" x14ac:dyDescent="0.15">
      <c r="A1498" s="259"/>
      <c r="B1498" s="42"/>
      <c r="C1498" s="268">
        <v>92</v>
      </c>
      <c r="D1498" s="258" t="s">
        <v>3254</v>
      </c>
      <c r="E1498" s="258" t="s">
        <v>3291</v>
      </c>
      <c r="F1498" s="258" t="s">
        <v>3292</v>
      </c>
      <c r="G1498" s="270">
        <v>1966</v>
      </c>
      <c r="H1498" s="271">
        <v>10</v>
      </c>
      <c r="I1498" s="257" t="s">
        <v>3147</v>
      </c>
      <c r="J1498" s="272">
        <v>41913</v>
      </c>
      <c r="K1498" s="42"/>
    </row>
    <row r="1499" spans="1:11" s="277" customFormat="1" ht="42" x14ac:dyDescent="0.15">
      <c r="A1499" s="259"/>
      <c r="B1499" s="1"/>
      <c r="C1499" s="268">
        <v>93</v>
      </c>
      <c r="D1499" s="258" t="s">
        <v>3254</v>
      </c>
      <c r="E1499" s="258" t="s">
        <v>3293</v>
      </c>
      <c r="F1499" s="258" t="s">
        <v>3294</v>
      </c>
      <c r="G1499" s="270">
        <v>1915</v>
      </c>
      <c r="H1499" s="271">
        <v>1</v>
      </c>
      <c r="I1499" s="257" t="s">
        <v>3295</v>
      </c>
      <c r="J1499" s="272">
        <v>40369</v>
      </c>
      <c r="K1499" s="1"/>
    </row>
    <row r="1500" spans="1:11" s="277" customFormat="1" ht="21" x14ac:dyDescent="0.15">
      <c r="A1500" s="259"/>
      <c r="B1500" s="1"/>
      <c r="C1500" s="268">
        <v>94</v>
      </c>
      <c r="D1500" s="258" t="s">
        <v>3254</v>
      </c>
      <c r="E1500" s="258" t="s">
        <v>3296</v>
      </c>
      <c r="F1500" s="258" t="s">
        <v>3297</v>
      </c>
      <c r="G1500" s="270">
        <v>1967</v>
      </c>
      <c r="H1500" s="271">
        <v>15</v>
      </c>
      <c r="I1500" s="257" t="s">
        <v>3279</v>
      </c>
      <c r="J1500" s="272">
        <v>41107</v>
      </c>
      <c r="K1500" s="1"/>
    </row>
    <row r="1501" spans="1:11" s="2" customFormat="1" ht="21" x14ac:dyDescent="0.15">
      <c r="A1501" s="259"/>
      <c r="B1501" s="42"/>
      <c r="C1501" s="268">
        <v>95</v>
      </c>
      <c r="D1501" s="258" t="s">
        <v>3254</v>
      </c>
      <c r="E1501" s="258" t="s">
        <v>3298</v>
      </c>
      <c r="F1501" s="258" t="s">
        <v>3299</v>
      </c>
      <c r="G1501" s="270">
        <v>1912</v>
      </c>
      <c r="H1501" s="271">
        <v>310</v>
      </c>
      <c r="I1501" s="257" t="s">
        <v>3279</v>
      </c>
      <c r="J1501" s="272">
        <v>41107</v>
      </c>
      <c r="K1501" s="42"/>
    </row>
    <row r="1502" spans="1:11" s="2" customFormat="1" ht="21" x14ac:dyDescent="0.15">
      <c r="A1502" s="259" t="s">
        <v>706</v>
      </c>
      <c r="B1502" s="42"/>
      <c r="C1502" s="268">
        <v>96</v>
      </c>
      <c r="D1502" s="258" t="s">
        <v>3254</v>
      </c>
      <c r="E1502" s="258" t="s">
        <v>3300</v>
      </c>
      <c r="F1502" s="258" t="s">
        <v>3301</v>
      </c>
      <c r="G1502" s="270">
        <v>1900</v>
      </c>
      <c r="H1502" s="271">
        <v>0</v>
      </c>
      <c r="I1502" s="257" t="s">
        <v>1761</v>
      </c>
      <c r="J1502" s="272">
        <v>41806</v>
      </c>
      <c r="K1502" s="42"/>
    </row>
    <row r="1503" spans="1:11" s="2" customFormat="1" ht="31.5" x14ac:dyDescent="0.15">
      <c r="A1503" s="259"/>
      <c r="B1503" s="42"/>
      <c r="C1503" s="268">
        <v>97</v>
      </c>
      <c r="D1503" s="258" t="s">
        <v>3254</v>
      </c>
      <c r="E1503" s="258" t="s">
        <v>3302</v>
      </c>
      <c r="F1503" s="258" t="s">
        <v>3303</v>
      </c>
      <c r="G1503" s="270">
        <v>1928</v>
      </c>
      <c r="H1503" s="271">
        <v>30</v>
      </c>
      <c r="I1503" s="257" t="s">
        <v>3304</v>
      </c>
      <c r="J1503" s="272">
        <v>41686</v>
      </c>
      <c r="K1503" s="42"/>
    </row>
    <row r="1504" spans="1:11" s="2" customFormat="1" ht="31.5" x14ac:dyDescent="0.15">
      <c r="A1504" s="259"/>
      <c r="B1504" s="42"/>
      <c r="C1504" s="268">
        <v>98</v>
      </c>
      <c r="D1504" s="258" t="s">
        <v>3254</v>
      </c>
      <c r="E1504" s="258" t="s">
        <v>3305</v>
      </c>
      <c r="F1504" s="258" t="s">
        <v>3306</v>
      </c>
      <c r="G1504" s="270">
        <v>1948</v>
      </c>
      <c r="H1504" s="271">
        <v>30</v>
      </c>
      <c r="I1504" s="257" t="s">
        <v>3307</v>
      </c>
      <c r="J1504" s="272">
        <v>40243</v>
      </c>
      <c r="K1504" s="42"/>
    </row>
    <row r="1505" spans="1:11" s="2" customFormat="1" ht="21" x14ac:dyDescent="0.15">
      <c r="A1505" s="259"/>
      <c r="B1505" s="42"/>
      <c r="C1505" s="268">
        <v>99</v>
      </c>
      <c r="D1505" s="258" t="s">
        <v>3254</v>
      </c>
      <c r="E1505" s="258" t="s">
        <v>3308</v>
      </c>
      <c r="F1505" s="258" t="s">
        <v>3309</v>
      </c>
      <c r="G1505" s="270">
        <v>1928</v>
      </c>
      <c r="H1505" s="271">
        <v>1</v>
      </c>
      <c r="I1505" s="257" t="s">
        <v>3295</v>
      </c>
      <c r="J1505" s="272">
        <v>40369</v>
      </c>
      <c r="K1505" s="42"/>
    </row>
    <row r="1506" spans="1:11" s="2" customFormat="1" ht="31.5" x14ac:dyDescent="0.15">
      <c r="A1506" s="259"/>
      <c r="B1506" s="42"/>
      <c r="C1506" s="268">
        <v>100</v>
      </c>
      <c r="D1506" s="258" t="s">
        <v>3254</v>
      </c>
      <c r="E1506" s="258" t="s">
        <v>3310</v>
      </c>
      <c r="F1506" s="258" t="s">
        <v>3311</v>
      </c>
      <c r="G1506" s="270">
        <v>1918</v>
      </c>
      <c r="H1506" s="271">
        <v>10</v>
      </c>
      <c r="I1506" s="257" t="s">
        <v>3147</v>
      </c>
      <c r="J1506" s="272">
        <v>41913</v>
      </c>
      <c r="K1506" s="42"/>
    </row>
    <row r="1507" spans="1:11" s="2" customFormat="1" ht="21" x14ac:dyDescent="0.15">
      <c r="A1507" s="259"/>
      <c r="B1507" s="42"/>
      <c r="C1507" s="268">
        <v>101</v>
      </c>
      <c r="D1507" s="258" t="s">
        <v>3254</v>
      </c>
      <c r="E1507" s="258" t="s">
        <v>3312</v>
      </c>
      <c r="F1507" s="258" t="s">
        <v>3313</v>
      </c>
      <c r="G1507" s="270">
        <v>1960</v>
      </c>
      <c r="H1507" s="271">
        <v>17</v>
      </c>
      <c r="I1507" s="257" t="s">
        <v>296</v>
      </c>
      <c r="J1507" s="272">
        <v>39291</v>
      </c>
      <c r="K1507" s="42"/>
    </row>
    <row r="1508" spans="1:11" s="2" customFormat="1" ht="10.5" x14ac:dyDescent="0.15">
      <c r="A1508" s="259"/>
      <c r="B1508" s="42"/>
      <c r="C1508" s="268">
        <v>102</v>
      </c>
      <c r="D1508" s="258" t="s">
        <v>3254</v>
      </c>
      <c r="E1508" s="258" t="s">
        <v>3314</v>
      </c>
      <c r="F1508" s="258" t="s">
        <v>3315</v>
      </c>
      <c r="G1508" s="270">
        <v>2002</v>
      </c>
      <c r="H1508" s="271">
        <v>0</v>
      </c>
      <c r="I1508" s="257" t="s">
        <v>3316</v>
      </c>
      <c r="J1508" s="272">
        <v>39608</v>
      </c>
      <c r="K1508" s="42"/>
    </row>
    <row r="1509" spans="1:11" s="2" customFormat="1" ht="10.5" x14ac:dyDescent="0.15">
      <c r="A1509" s="259"/>
      <c r="B1509" s="42"/>
      <c r="C1509" s="268">
        <v>103</v>
      </c>
      <c r="D1509" s="258" t="s">
        <v>3254</v>
      </c>
      <c r="E1509" s="258" t="s">
        <v>3317</v>
      </c>
      <c r="F1509" s="258" t="s">
        <v>3318</v>
      </c>
      <c r="G1509" s="270">
        <v>2008</v>
      </c>
      <c r="H1509" s="271">
        <v>150</v>
      </c>
      <c r="I1509" s="257" t="s">
        <v>3319</v>
      </c>
      <c r="J1509" s="272">
        <v>40639</v>
      </c>
      <c r="K1509" s="42"/>
    </row>
    <row r="1510" spans="1:11" s="2" customFormat="1" ht="10.5" x14ac:dyDescent="0.15">
      <c r="A1510" s="259"/>
      <c r="B1510" s="42"/>
      <c r="C1510" s="268">
        <v>104</v>
      </c>
      <c r="D1510" s="258" t="s">
        <v>3254</v>
      </c>
      <c r="E1510" s="258" t="s">
        <v>3320</v>
      </c>
      <c r="F1510" s="258" t="s">
        <v>3321</v>
      </c>
      <c r="G1510" s="270">
        <v>1931</v>
      </c>
      <c r="H1510" s="271">
        <v>15</v>
      </c>
      <c r="I1510" s="257" t="s">
        <v>320</v>
      </c>
      <c r="J1510" s="272">
        <v>39683</v>
      </c>
      <c r="K1510" s="42"/>
    </row>
    <row r="1511" spans="1:11" s="2" customFormat="1" ht="10.5" x14ac:dyDescent="0.15">
      <c r="A1511" s="259"/>
      <c r="B1511" s="42"/>
      <c r="C1511" s="268">
        <v>105</v>
      </c>
      <c r="D1511" s="258" t="s">
        <v>3254</v>
      </c>
      <c r="E1511" s="258" t="s">
        <v>3320</v>
      </c>
      <c r="F1511" s="258" t="s">
        <v>3322</v>
      </c>
      <c r="G1511" s="270">
        <v>1931</v>
      </c>
      <c r="H1511" s="271">
        <v>15</v>
      </c>
      <c r="I1511" s="257" t="s">
        <v>320</v>
      </c>
      <c r="J1511" s="272">
        <v>39683</v>
      </c>
      <c r="K1511" s="42"/>
    </row>
    <row r="1512" spans="1:11" s="2" customFormat="1" ht="21" x14ac:dyDescent="0.15">
      <c r="A1512" s="259"/>
      <c r="B1512" s="42"/>
      <c r="C1512" s="268">
        <v>106</v>
      </c>
      <c r="D1512" s="258" t="s">
        <v>3254</v>
      </c>
      <c r="E1512" s="258" t="s">
        <v>3323</v>
      </c>
      <c r="F1512" s="258" t="s">
        <v>3324</v>
      </c>
      <c r="G1512" s="270">
        <v>1883</v>
      </c>
      <c r="H1512" s="271">
        <v>30</v>
      </c>
      <c r="I1512" s="257" t="s">
        <v>3325</v>
      </c>
      <c r="J1512" s="272">
        <v>39286</v>
      </c>
      <c r="K1512" s="42"/>
    </row>
    <row r="1513" spans="1:11" s="2" customFormat="1" ht="21" x14ac:dyDescent="0.15">
      <c r="A1513" s="259" t="s">
        <v>1</v>
      </c>
      <c r="B1513" s="42"/>
      <c r="C1513" s="268">
        <v>107</v>
      </c>
      <c r="D1513" s="258" t="s">
        <v>3254</v>
      </c>
      <c r="E1513" s="269" t="s">
        <v>3326</v>
      </c>
      <c r="F1513" s="258" t="s">
        <v>3327</v>
      </c>
      <c r="G1513" s="270">
        <v>1972</v>
      </c>
      <c r="H1513" s="271">
        <v>10</v>
      </c>
      <c r="I1513" s="257" t="s">
        <v>320</v>
      </c>
      <c r="J1513" s="272">
        <v>39683</v>
      </c>
      <c r="K1513" s="42"/>
    </row>
    <row r="1514" spans="1:11" s="2" customFormat="1" ht="10.5" x14ac:dyDescent="0.15">
      <c r="A1514" s="259"/>
      <c r="B1514" s="42"/>
      <c r="C1514" s="268">
        <v>108</v>
      </c>
      <c r="D1514" s="258" t="s">
        <v>3254</v>
      </c>
      <c r="E1514" s="258" t="s">
        <v>3328</v>
      </c>
      <c r="F1514" s="258" t="s">
        <v>3329</v>
      </c>
      <c r="G1514" s="270">
        <v>1970</v>
      </c>
      <c r="H1514" s="271">
        <v>0</v>
      </c>
      <c r="I1514" s="257" t="s">
        <v>241</v>
      </c>
      <c r="J1514" s="272">
        <v>43119</v>
      </c>
      <c r="K1514" s="42"/>
    </row>
    <row r="1515" spans="1:11" s="2" customFormat="1" ht="21" x14ac:dyDescent="0.15">
      <c r="A1515" s="259"/>
      <c r="B1515" s="42"/>
      <c r="C1515" s="268">
        <v>109</v>
      </c>
      <c r="D1515" s="258" t="s">
        <v>3254</v>
      </c>
      <c r="E1515" s="258" t="s">
        <v>3330</v>
      </c>
      <c r="F1515" s="258" t="s">
        <v>3331</v>
      </c>
      <c r="G1515" s="270">
        <v>2013</v>
      </c>
      <c r="H1515" s="271">
        <v>200</v>
      </c>
      <c r="I1515" s="257" t="s">
        <v>3332</v>
      </c>
      <c r="J1515" s="272">
        <v>42144</v>
      </c>
      <c r="K1515" s="42"/>
    </row>
    <row r="1516" spans="1:11" s="2" customFormat="1" ht="21" x14ac:dyDescent="0.15">
      <c r="A1516" s="259"/>
      <c r="B1516" s="42"/>
      <c r="C1516" s="268">
        <v>110</v>
      </c>
      <c r="D1516" s="258" t="s">
        <v>3254</v>
      </c>
      <c r="E1516" s="258" t="s">
        <v>3333</v>
      </c>
      <c r="F1516" s="269" t="s">
        <v>3334</v>
      </c>
      <c r="G1516" s="270">
        <v>1953</v>
      </c>
      <c r="H1516" s="271">
        <v>20</v>
      </c>
      <c r="I1516" s="257" t="s">
        <v>3335</v>
      </c>
      <c r="J1516" s="272">
        <v>39676</v>
      </c>
      <c r="K1516" s="42"/>
    </row>
    <row r="1517" spans="1:11" s="2" customFormat="1" ht="21" x14ac:dyDescent="0.15">
      <c r="A1517" s="259"/>
      <c r="B1517" s="42"/>
      <c r="C1517" s="268">
        <v>111</v>
      </c>
      <c r="D1517" s="258" t="s">
        <v>3254</v>
      </c>
      <c r="E1517" s="258" t="s">
        <v>3336</v>
      </c>
      <c r="F1517" s="258" t="s">
        <v>3337</v>
      </c>
      <c r="G1517" s="270">
        <v>1995</v>
      </c>
      <c r="H1517" s="271">
        <v>40</v>
      </c>
      <c r="I1517" s="257" t="s">
        <v>3338</v>
      </c>
      <c r="J1517" s="272">
        <v>41720</v>
      </c>
      <c r="K1517" s="42"/>
    </row>
    <row r="1518" spans="1:11" s="2" customFormat="1" ht="10.5" x14ac:dyDescent="0.15">
      <c r="A1518" s="259"/>
      <c r="B1518" s="42"/>
      <c r="C1518" s="268">
        <v>112</v>
      </c>
      <c r="D1518" s="258" t="s">
        <v>3254</v>
      </c>
      <c r="E1518" s="258" t="s">
        <v>3339</v>
      </c>
      <c r="F1518" s="258" t="s">
        <v>3340</v>
      </c>
      <c r="G1518" s="270">
        <v>1979</v>
      </c>
      <c r="H1518" s="275">
        <f>(290/19)-0.01</f>
        <v>15.253157894736843</v>
      </c>
      <c r="I1518" s="257" t="s">
        <v>1368</v>
      </c>
      <c r="J1518" s="272">
        <v>40370</v>
      </c>
      <c r="K1518" s="42"/>
    </row>
    <row r="1519" spans="1:11" s="2" customFormat="1" ht="21" x14ac:dyDescent="0.15">
      <c r="A1519" s="259"/>
      <c r="B1519" s="42"/>
      <c r="C1519" s="268">
        <v>113</v>
      </c>
      <c r="D1519" s="258" t="s">
        <v>3254</v>
      </c>
      <c r="E1519" s="258" t="s">
        <v>3341</v>
      </c>
      <c r="F1519" s="258" t="s">
        <v>3342</v>
      </c>
      <c r="G1519" s="270">
        <v>1956</v>
      </c>
      <c r="H1519" s="271" t="s">
        <v>89</v>
      </c>
      <c r="I1519" s="257" t="s">
        <v>89</v>
      </c>
      <c r="J1519" s="272" t="s">
        <v>89</v>
      </c>
      <c r="K1519" s="42"/>
    </row>
    <row r="1520" spans="1:11" s="2" customFormat="1" ht="52.5" x14ac:dyDescent="0.15">
      <c r="A1520" s="259"/>
      <c r="B1520" s="42"/>
      <c r="C1520" s="268">
        <v>114</v>
      </c>
      <c r="D1520" s="258" t="s">
        <v>3254</v>
      </c>
      <c r="E1520" s="258" t="s">
        <v>3343</v>
      </c>
      <c r="F1520" s="258" t="s">
        <v>3344</v>
      </c>
      <c r="G1520" s="270">
        <v>1945</v>
      </c>
      <c r="H1520" s="271">
        <v>100</v>
      </c>
      <c r="I1520" s="257"/>
      <c r="J1520" s="272" t="s">
        <v>3345</v>
      </c>
      <c r="K1520" s="42"/>
    </row>
    <row r="1521" spans="1:11" s="2" customFormat="1" ht="21" x14ac:dyDescent="0.15">
      <c r="A1521" s="259"/>
      <c r="B1521" s="42"/>
      <c r="C1521" s="268">
        <v>115</v>
      </c>
      <c r="D1521" s="258" t="s">
        <v>3254</v>
      </c>
      <c r="E1521" s="258" t="s">
        <v>3346</v>
      </c>
      <c r="F1521" s="258" t="s">
        <v>3347</v>
      </c>
      <c r="G1521" s="270">
        <v>1937</v>
      </c>
      <c r="H1521" s="257">
        <v>0</v>
      </c>
      <c r="I1521" s="259" t="s">
        <v>493</v>
      </c>
      <c r="J1521" s="272">
        <v>40079</v>
      </c>
      <c r="K1521" s="42"/>
    </row>
    <row r="1522" spans="1:11" s="2" customFormat="1" ht="21" x14ac:dyDescent="0.15">
      <c r="A1522" s="281"/>
      <c r="B1522" s="282"/>
      <c r="C1522" s="268">
        <v>116</v>
      </c>
      <c r="D1522" s="258" t="s">
        <v>3254</v>
      </c>
      <c r="E1522" s="258" t="s">
        <v>3348</v>
      </c>
      <c r="F1522" s="258" t="s">
        <v>3349</v>
      </c>
      <c r="G1522" s="270">
        <v>1933</v>
      </c>
      <c r="H1522" s="283">
        <v>20</v>
      </c>
      <c r="I1522" s="279" t="s">
        <v>1417</v>
      </c>
      <c r="J1522" s="284">
        <v>41840</v>
      </c>
      <c r="K1522" s="282"/>
    </row>
    <row r="1523" spans="1:11" s="2" customFormat="1" ht="21" x14ac:dyDescent="0.15">
      <c r="A1523" s="259"/>
      <c r="B1523" s="42"/>
      <c r="C1523" s="268">
        <v>117</v>
      </c>
      <c r="D1523" s="258" t="s">
        <v>3254</v>
      </c>
      <c r="E1523" s="258" t="s">
        <v>3350</v>
      </c>
      <c r="F1523" s="258" t="s">
        <v>3351</v>
      </c>
      <c r="G1523" s="270">
        <v>1933</v>
      </c>
      <c r="H1523" s="257">
        <v>30</v>
      </c>
      <c r="I1523" s="257" t="s">
        <v>423</v>
      </c>
      <c r="J1523" s="272">
        <v>41119</v>
      </c>
      <c r="K1523" s="42"/>
    </row>
    <row r="1524" spans="1:11" s="2" customFormat="1" ht="21" x14ac:dyDescent="0.15">
      <c r="A1524" s="259"/>
      <c r="B1524" s="42"/>
      <c r="C1524" s="268">
        <v>118</v>
      </c>
      <c r="D1524" s="258" t="s">
        <v>3254</v>
      </c>
      <c r="E1524" s="258" t="s">
        <v>3352</v>
      </c>
      <c r="F1524" s="258" t="s">
        <v>3353</v>
      </c>
      <c r="G1524" s="270">
        <v>1911</v>
      </c>
      <c r="H1524" s="257">
        <v>10</v>
      </c>
      <c r="I1524" s="257" t="s">
        <v>423</v>
      </c>
      <c r="J1524" s="272">
        <v>41106</v>
      </c>
      <c r="K1524" s="42"/>
    </row>
    <row r="1525" spans="1:11" s="2" customFormat="1" ht="21" x14ac:dyDescent="0.15">
      <c r="A1525" s="259"/>
      <c r="B1525" s="42"/>
      <c r="C1525" s="268">
        <v>119</v>
      </c>
      <c r="D1525" s="258" t="s">
        <v>3254</v>
      </c>
      <c r="E1525" s="258" t="s">
        <v>3350</v>
      </c>
      <c r="F1525" s="258" t="s">
        <v>3353</v>
      </c>
      <c r="G1525" s="270">
        <v>1952</v>
      </c>
      <c r="H1525" s="257">
        <v>25</v>
      </c>
      <c r="I1525" s="257" t="s">
        <v>423</v>
      </c>
      <c r="J1525" s="272">
        <v>41119</v>
      </c>
      <c r="K1525" s="42"/>
    </row>
    <row r="1526" spans="1:11" s="2" customFormat="1" ht="31.5" x14ac:dyDescent="0.15">
      <c r="A1526" s="259" t="s">
        <v>1</v>
      </c>
      <c r="B1526" s="42"/>
      <c r="C1526" s="268">
        <v>120</v>
      </c>
      <c r="D1526" s="258" t="s">
        <v>3254</v>
      </c>
      <c r="E1526" s="258" t="s">
        <v>3354</v>
      </c>
      <c r="F1526" s="258" t="s">
        <v>3355</v>
      </c>
      <c r="G1526" s="270">
        <v>1955</v>
      </c>
      <c r="H1526" s="271">
        <v>17</v>
      </c>
      <c r="I1526" s="257" t="s">
        <v>296</v>
      </c>
      <c r="J1526" s="272">
        <v>39291</v>
      </c>
      <c r="K1526" s="42"/>
    </row>
    <row r="1527" spans="1:11" s="2" customFormat="1" ht="21" x14ac:dyDescent="0.15">
      <c r="A1527" s="259"/>
      <c r="B1527" s="42"/>
      <c r="C1527" s="268">
        <v>121</v>
      </c>
      <c r="D1527" s="285" t="s">
        <v>3254</v>
      </c>
      <c r="E1527" s="258" t="s">
        <v>3356</v>
      </c>
      <c r="F1527" s="258" t="s">
        <v>3357</v>
      </c>
      <c r="G1527" s="270">
        <v>1987</v>
      </c>
      <c r="H1527" s="271">
        <v>50</v>
      </c>
      <c r="I1527" s="257" t="s">
        <v>3358</v>
      </c>
      <c r="J1527" s="272">
        <v>42611</v>
      </c>
      <c r="K1527" s="42"/>
    </row>
    <row r="1528" spans="1:11" s="2" customFormat="1" ht="21" x14ac:dyDescent="0.15">
      <c r="A1528" s="259"/>
      <c r="B1528" s="42"/>
      <c r="C1528" s="268">
        <v>122</v>
      </c>
      <c r="D1528" s="258" t="s">
        <v>3254</v>
      </c>
      <c r="E1528" s="258" t="s">
        <v>3359</v>
      </c>
      <c r="F1528" s="258" t="s">
        <v>3360</v>
      </c>
      <c r="G1528" s="270">
        <v>2014</v>
      </c>
      <c r="H1528" s="270">
        <f>100/3</f>
        <v>33.333333333333336</v>
      </c>
      <c r="I1528" s="257" t="s">
        <v>1587</v>
      </c>
      <c r="J1528" s="272">
        <v>42318</v>
      </c>
      <c r="K1528" s="42"/>
    </row>
    <row r="1529" spans="1:11" s="2" customFormat="1" ht="10.5" x14ac:dyDescent="0.15">
      <c r="A1529" s="259"/>
      <c r="B1529" s="42"/>
      <c r="C1529" s="268">
        <v>123</v>
      </c>
      <c r="D1529" s="258" t="s">
        <v>3254</v>
      </c>
      <c r="E1529" s="258" t="s">
        <v>3361</v>
      </c>
      <c r="F1529" s="258" t="s">
        <v>1583</v>
      </c>
      <c r="G1529" s="270">
        <v>1944</v>
      </c>
      <c r="H1529" s="275">
        <f>(290/19)-0.01</f>
        <v>15.253157894736843</v>
      </c>
      <c r="I1529" s="257" t="s">
        <v>1368</v>
      </c>
      <c r="J1529" s="272">
        <v>40370</v>
      </c>
      <c r="K1529" s="42"/>
    </row>
    <row r="1530" spans="1:11" s="2" customFormat="1" ht="21" x14ac:dyDescent="0.15">
      <c r="A1530" s="259"/>
      <c r="B1530" s="42"/>
      <c r="C1530" s="268">
        <v>124</v>
      </c>
      <c r="D1530" s="258" t="s">
        <v>3254</v>
      </c>
      <c r="E1530" s="258" t="s">
        <v>3362</v>
      </c>
      <c r="F1530" s="258" t="s">
        <v>3363</v>
      </c>
      <c r="G1530" s="270">
        <v>1971</v>
      </c>
      <c r="H1530" s="271">
        <v>10</v>
      </c>
      <c r="I1530" s="257" t="s">
        <v>1417</v>
      </c>
      <c r="J1530" s="272">
        <v>41826</v>
      </c>
      <c r="K1530" s="42"/>
    </row>
    <row r="1531" spans="1:11" s="2" customFormat="1" ht="31.5" x14ac:dyDescent="0.15">
      <c r="A1531" s="259"/>
      <c r="B1531" s="42"/>
      <c r="C1531" s="268">
        <v>125</v>
      </c>
      <c r="D1531" s="258" t="s">
        <v>3254</v>
      </c>
      <c r="E1531" s="258" t="s">
        <v>3364</v>
      </c>
      <c r="F1531" s="258" t="s">
        <v>3365</v>
      </c>
      <c r="G1531" s="270">
        <v>1952</v>
      </c>
      <c r="H1531" s="275">
        <f>150/21+0.01</f>
        <v>7.152857142857143</v>
      </c>
      <c r="I1531" s="271" t="s">
        <v>1368</v>
      </c>
      <c r="J1531" s="272">
        <v>40397</v>
      </c>
      <c r="K1531" s="42"/>
    </row>
    <row r="1532" spans="1:11" s="2" customFormat="1" ht="21" x14ac:dyDescent="0.15">
      <c r="A1532" s="281"/>
      <c r="B1532" s="282"/>
      <c r="C1532" s="268">
        <v>126</v>
      </c>
      <c r="D1532" s="258" t="s">
        <v>3254</v>
      </c>
      <c r="E1532" s="258" t="s">
        <v>3366</v>
      </c>
      <c r="F1532" s="258" t="s">
        <v>3367</v>
      </c>
      <c r="G1532" s="270">
        <v>1960</v>
      </c>
      <c r="H1532" s="283">
        <v>5</v>
      </c>
      <c r="I1532" s="279" t="s">
        <v>1417</v>
      </c>
      <c r="J1532" s="284">
        <v>41840</v>
      </c>
      <c r="K1532" s="282"/>
    </row>
    <row r="1533" spans="1:11" s="2" customFormat="1" ht="21" x14ac:dyDescent="0.15">
      <c r="A1533" s="281"/>
      <c r="B1533" s="282"/>
      <c r="C1533" s="268">
        <v>127</v>
      </c>
      <c r="D1533" s="258" t="s">
        <v>3254</v>
      </c>
      <c r="E1533" s="258" t="s">
        <v>3368</v>
      </c>
      <c r="F1533" s="258" t="s">
        <v>3369</v>
      </c>
      <c r="G1533" s="270">
        <v>1999</v>
      </c>
      <c r="H1533" s="283">
        <v>5</v>
      </c>
      <c r="I1533" s="279" t="s">
        <v>1417</v>
      </c>
      <c r="J1533" s="284">
        <v>41840</v>
      </c>
      <c r="K1533" s="282"/>
    </row>
    <row r="1534" spans="1:11" s="2" customFormat="1" ht="42" x14ac:dyDescent="0.15">
      <c r="A1534" s="259"/>
      <c r="B1534" s="42"/>
      <c r="C1534" s="268">
        <v>128</v>
      </c>
      <c r="D1534" s="258" t="s">
        <v>3254</v>
      </c>
      <c r="E1534" s="258" t="s">
        <v>3370</v>
      </c>
      <c r="F1534" s="258" t="s">
        <v>3371</v>
      </c>
      <c r="G1534" s="270">
        <v>1895</v>
      </c>
      <c r="H1534" s="257">
        <v>90</v>
      </c>
      <c r="I1534" s="257" t="s">
        <v>232</v>
      </c>
      <c r="J1534" s="272">
        <v>42299</v>
      </c>
      <c r="K1534" s="42"/>
    </row>
    <row r="1535" spans="1:11" s="2" customFormat="1" ht="10.5" x14ac:dyDescent="0.15">
      <c r="A1535" s="259"/>
      <c r="B1535" s="42"/>
      <c r="C1535" s="293"/>
      <c r="D1535" s="285" t="s">
        <v>3254</v>
      </c>
      <c r="E1535" s="258" t="s">
        <v>3372</v>
      </c>
      <c r="F1535" s="258" t="s">
        <v>3373</v>
      </c>
      <c r="G1535" s="270">
        <v>1931</v>
      </c>
      <c r="H1535" s="271">
        <v>23</v>
      </c>
      <c r="I1535" s="271" t="s">
        <v>3374</v>
      </c>
      <c r="J1535" s="272">
        <v>41817</v>
      </c>
      <c r="K1535" s="42"/>
    </row>
    <row r="1536" spans="1:11" s="2" customFormat="1" ht="10.5" x14ac:dyDescent="0.15">
      <c r="A1536" s="259"/>
      <c r="B1536" s="42"/>
      <c r="C1536" s="268">
        <v>129</v>
      </c>
      <c r="D1536" s="285" t="s">
        <v>3254</v>
      </c>
      <c r="E1536" s="258" t="s">
        <v>3375</v>
      </c>
      <c r="F1536" s="258" t="s">
        <v>3376</v>
      </c>
      <c r="G1536" s="270">
        <v>1922</v>
      </c>
      <c r="H1536" s="257">
        <v>20</v>
      </c>
      <c r="I1536" s="257" t="s">
        <v>3377</v>
      </c>
      <c r="J1536" s="272">
        <v>42953</v>
      </c>
      <c r="K1536" s="42"/>
    </row>
    <row r="1537" spans="1:11" s="2" customFormat="1" ht="21" x14ac:dyDescent="0.15">
      <c r="A1537" s="259"/>
      <c r="B1537" s="42"/>
      <c r="C1537" s="268">
        <v>130</v>
      </c>
      <c r="D1537" s="285" t="s">
        <v>3254</v>
      </c>
      <c r="E1537" s="258" t="s">
        <v>3375</v>
      </c>
      <c r="F1537" s="258" t="s">
        <v>3378</v>
      </c>
      <c r="G1537" s="270" t="s">
        <v>755</v>
      </c>
      <c r="H1537" s="257">
        <v>100</v>
      </c>
      <c r="I1537" s="257" t="s">
        <v>3379</v>
      </c>
      <c r="J1537" s="272">
        <v>42961</v>
      </c>
      <c r="K1537" s="42"/>
    </row>
    <row r="1538" spans="1:11" s="2" customFormat="1" ht="21" x14ac:dyDescent="0.15">
      <c r="A1538" s="259"/>
      <c r="B1538" s="42"/>
      <c r="C1538" s="268">
        <v>131</v>
      </c>
      <c r="D1538" s="258" t="s">
        <v>3254</v>
      </c>
      <c r="E1538" s="258" t="s">
        <v>3380</v>
      </c>
      <c r="F1538" s="258" t="s">
        <v>3381</v>
      </c>
      <c r="G1538" s="270">
        <v>1906</v>
      </c>
      <c r="H1538" s="271" t="s">
        <v>3382</v>
      </c>
      <c r="I1538" s="257" t="s">
        <v>3383</v>
      </c>
      <c r="J1538" s="272" t="s">
        <v>3384</v>
      </c>
      <c r="K1538" s="42"/>
    </row>
    <row r="1539" spans="1:11" s="2" customFormat="1" ht="21" x14ac:dyDescent="0.15">
      <c r="A1539" s="259"/>
      <c r="B1539" s="42"/>
      <c r="C1539" s="268">
        <v>132</v>
      </c>
      <c r="D1539" s="258" t="s">
        <v>3254</v>
      </c>
      <c r="E1539" s="258" t="s">
        <v>3385</v>
      </c>
      <c r="F1539" s="258" t="s">
        <v>3386</v>
      </c>
      <c r="G1539" s="270">
        <v>1928</v>
      </c>
      <c r="H1539" s="271">
        <v>48</v>
      </c>
      <c r="I1539" s="257" t="s">
        <v>3387</v>
      </c>
      <c r="J1539" s="272">
        <v>41371</v>
      </c>
      <c r="K1539" s="42"/>
    </row>
    <row r="1540" spans="1:11" s="2" customFormat="1" ht="21" x14ac:dyDescent="0.15">
      <c r="A1540" s="259"/>
      <c r="B1540" s="42"/>
      <c r="C1540" s="268">
        <v>133</v>
      </c>
      <c r="D1540" s="258" t="s">
        <v>3254</v>
      </c>
      <c r="E1540" s="258" t="s">
        <v>3388</v>
      </c>
      <c r="F1540" s="258" t="s">
        <v>3389</v>
      </c>
      <c r="G1540" s="270">
        <v>1946</v>
      </c>
      <c r="H1540" s="271">
        <v>45</v>
      </c>
      <c r="I1540" s="257" t="s">
        <v>3390</v>
      </c>
      <c r="J1540" s="272">
        <v>41561</v>
      </c>
      <c r="K1540" s="42"/>
    </row>
    <row r="1541" spans="1:11" s="2" customFormat="1" ht="10.5" x14ac:dyDescent="0.15">
      <c r="A1541" s="259"/>
      <c r="B1541" s="42"/>
      <c r="C1541" s="268">
        <v>134</v>
      </c>
      <c r="D1541" s="258" t="s">
        <v>3254</v>
      </c>
      <c r="E1541" s="258" t="s">
        <v>3375</v>
      </c>
      <c r="F1541" s="258" t="s">
        <v>3391</v>
      </c>
      <c r="G1541" s="270">
        <v>1987</v>
      </c>
      <c r="H1541" s="271">
        <v>25</v>
      </c>
      <c r="I1541" s="257" t="s">
        <v>3392</v>
      </c>
      <c r="J1541" s="272">
        <v>41666</v>
      </c>
      <c r="K1541" s="42"/>
    </row>
    <row r="1542" spans="1:11" s="2" customFormat="1" ht="31.5" x14ac:dyDescent="0.15">
      <c r="A1542" s="259"/>
      <c r="B1542" s="42"/>
      <c r="C1542" s="268">
        <v>135</v>
      </c>
      <c r="D1542" s="258" t="s">
        <v>3254</v>
      </c>
      <c r="E1542" s="258" t="s">
        <v>3393</v>
      </c>
      <c r="F1542" s="258" t="s">
        <v>3394</v>
      </c>
      <c r="G1542" s="270">
        <v>2007</v>
      </c>
      <c r="H1542" s="271">
        <v>50</v>
      </c>
      <c r="I1542" s="257" t="s">
        <v>229</v>
      </c>
      <c r="J1542" s="272">
        <v>41434</v>
      </c>
      <c r="K1542" s="42"/>
    </row>
    <row r="1543" spans="1:11" s="2" customFormat="1" ht="31.5" x14ac:dyDescent="0.15">
      <c r="A1543" s="259"/>
      <c r="B1543" s="42"/>
      <c r="C1543" s="268">
        <v>136</v>
      </c>
      <c r="D1543" s="258" t="s">
        <v>3254</v>
      </c>
      <c r="E1543" s="258" t="s">
        <v>3375</v>
      </c>
      <c r="F1543" s="258" t="s">
        <v>3395</v>
      </c>
      <c r="G1543" s="270">
        <v>1940</v>
      </c>
      <c r="H1543" s="271">
        <v>29</v>
      </c>
      <c r="I1543" s="257" t="s">
        <v>3304</v>
      </c>
      <c r="J1543" s="272">
        <v>41686</v>
      </c>
      <c r="K1543" s="42"/>
    </row>
    <row r="1544" spans="1:11" s="2" customFormat="1" ht="31.5" x14ac:dyDescent="0.15">
      <c r="A1544" s="259"/>
      <c r="B1544" s="42"/>
      <c r="C1544" s="268">
        <v>137</v>
      </c>
      <c r="D1544" s="258" t="s">
        <v>3254</v>
      </c>
      <c r="E1544" s="258" t="s">
        <v>3375</v>
      </c>
      <c r="F1544" s="258" t="s">
        <v>3396</v>
      </c>
      <c r="G1544" s="270">
        <v>1944</v>
      </c>
      <c r="H1544" s="271">
        <v>0</v>
      </c>
      <c r="I1544" s="257" t="s">
        <v>3397</v>
      </c>
      <c r="J1544" s="272">
        <v>41908</v>
      </c>
      <c r="K1544" s="42"/>
    </row>
    <row r="1545" spans="1:11" s="2" customFormat="1" ht="21" x14ac:dyDescent="0.15">
      <c r="A1545" s="259"/>
      <c r="B1545" s="42"/>
      <c r="C1545" s="268">
        <v>138</v>
      </c>
      <c r="D1545" s="258" t="s">
        <v>3254</v>
      </c>
      <c r="E1545" s="258" t="s">
        <v>3375</v>
      </c>
      <c r="F1545" s="258" t="s">
        <v>3398</v>
      </c>
      <c r="G1545" s="270">
        <v>1916</v>
      </c>
      <c r="H1545" s="271">
        <v>5</v>
      </c>
      <c r="I1545" s="257" t="s">
        <v>1417</v>
      </c>
      <c r="J1545" s="272">
        <v>41826</v>
      </c>
      <c r="K1545" s="42"/>
    </row>
    <row r="1546" spans="1:11" s="2" customFormat="1" ht="21" x14ac:dyDescent="0.15">
      <c r="A1546" s="259"/>
      <c r="B1546" s="42"/>
      <c r="C1546" s="268">
        <v>139</v>
      </c>
      <c r="D1546" s="258" t="s">
        <v>3254</v>
      </c>
      <c r="E1546" s="258" t="s">
        <v>3375</v>
      </c>
      <c r="F1546" s="258" t="s">
        <v>3399</v>
      </c>
      <c r="G1546" s="270">
        <v>1928</v>
      </c>
      <c r="H1546" s="270">
        <v>10</v>
      </c>
      <c r="I1546" s="257" t="s">
        <v>3400</v>
      </c>
      <c r="J1546" s="272">
        <v>41192</v>
      </c>
      <c r="K1546" s="42"/>
    </row>
    <row r="1547" spans="1:11" s="2" customFormat="1" ht="10.5" x14ac:dyDescent="0.15">
      <c r="A1547" s="259"/>
      <c r="B1547" s="42"/>
      <c r="C1547" s="268">
        <v>140</v>
      </c>
      <c r="D1547" s="258" t="s">
        <v>3254</v>
      </c>
      <c r="E1547" s="258" t="s">
        <v>3375</v>
      </c>
      <c r="F1547" s="258" t="s">
        <v>3401</v>
      </c>
      <c r="G1547" s="270">
        <v>1928</v>
      </c>
      <c r="H1547" s="271">
        <v>25</v>
      </c>
      <c r="I1547" s="257" t="s">
        <v>156</v>
      </c>
      <c r="J1547" s="272">
        <v>40319</v>
      </c>
      <c r="K1547" s="42"/>
    </row>
    <row r="1548" spans="1:11" s="2" customFormat="1" ht="21" x14ac:dyDescent="0.15">
      <c r="A1548" s="259"/>
      <c r="B1548" s="42"/>
      <c r="C1548" s="268">
        <v>141</v>
      </c>
      <c r="D1548" s="258" t="s">
        <v>3254</v>
      </c>
      <c r="E1548" s="258" t="s">
        <v>3402</v>
      </c>
      <c r="F1548" s="258" t="s">
        <v>3403</v>
      </c>
      <c r="G1548" s="270">
        <v>1906</v>
      </c>
      <c r="H1548" s="271">
        <v>20</v>
      </c>
      <c r="I1548" s="257" t="s">
        <v>501</v>
      </c>
      <c r="J1548" s="272">
        <v>40547</v>
      </c>
      <c r="K1548" s="42"/>
    </row>
    <row r="1549" spans="1:11" s="2" customFormat="1" ht="21" x14ac:dyDescent="0.15">
      <c r="A1549" s="259"/>
      <c r="B1549" s="1"/>
      <c r="C1549" s="268">
        <v>142</v>
      </c>
      <c r="D1549" s="258" t="s">
        <v>3254</v>
      </c>
      <c r="E1549" s="258" t="s">
        <v>3404</v>
      </c>
      <c r="F1549" s="258" t="s">
        <v>3405</v>
      </c>
      <c r="G1549" s="270">
        <v>1914</v>
      </c>
      <c r="H1549" s="271">
        <v>5</v>
      </c>
      <c r="I1549" s="257" t="s">
        <v>3082</v>
      </c>
      <c r="J1549" s="272">
        <v>40587</v>
      </c>
      <c r="K1549" s="1"/>
    </row>
    <row r="1550" spans="1:11" s="2" customFormat="1" ht="21" x14ac:dyDescent="0.15">
      <c r="A1550" s="259"/>
      <c r="B1550" s="1"/>
      <c r="C1550" s="268">
        <v>143</v>
      </c>
      <c r="D1550" s="258" t="s">
        <v>3254</v>
      </c>
      <c r="E1550" s="258" t="s">
        <v>3406</v>
      </c>
      <c r="F1550" s="258" t="s">
        <v>3407</v>
      </c>
      <c r="G1550" s="270">
        <v>1987</v>
      </c>
      <c r="H1550" s="271">
        <v>5</v>
      </c>
      <c r="I1550" s="257" t="s">
        <v>3408</v>
      </c>
      <c r="J1550" s="272">
        <v>41298</v>
      </c>
      <c r="K1550" s="1"/>
    </row>
    <row r="1551" spans="1:11" s="2" customFormat="1" ht="63" x14ac:dyDescent="0.15">
      <c r="A1551" s="259"/>
      <c r="B1551" s="1"/>
      <c r="C1551" s="268">
        <v>144</v>
      </c>
      <c r="D1551" s="285" t="s">
        <v>3254</v>
      </c>
      <c r="E1551" s="258" t="s">
        <v>3409</v>
      </c>
      <c r="F1551" s="258" t="s">
        <v>3410</v>
      </c>
      <c r="G1551" s="270">
        <v>1933</v>
      </c>
      <c r="H1551" s="271">
        <v>20</v>
      </c>
      <c r="I1551" s="257" t="s">
        <v>511</v>
      </c>
      <c r="J1551" s="272">
        <v>42953</v>
      </c>
      <c r="K1551" s="1"/>
    </row>
    <row r="1552" spans="1:11" s="2" customFormat="1" ht="21" x14ac:dyDescent="0.15">
      <c r="A1552" s="259"/>
      <c r="B1552" s="1"/>
      <c r="C1552" s="268">
        <v>145</v>
      </c>
      <c r="D1552" s="258" t="s">
        <v>3254</v>
      </c>
      <c r="E1552" s="258" t="s">
        <v>3411</v>
      </c>
      <c r="F1552" s="258" t="s">
        <v>3412</v>
      </c>
      <c r="G1552" s="270">
        <v>1951</v>
      </c>
      <c r="H1552" s="271">
        <v>20</v>
      </c>
      <c r="I1552" s="257" t="s">
        <v>3282</v>
      </c>
      <c r="J1552" s="272">
        <v>40019</v>
      </c>
      <c r="K1552" s="1"/>
    </row>
    <row r="1553" spans="1:11" s="2" customFormat="1" ht="21" x14ac:dyDescent="0.15">
      <c r="A1553" s="259"/>
      <c r="B1553" s="42"/>
      <c r="C1553" s="268">
        <v>146</v>
      </c>
      <c r="D1553" s="258" t="s">
        <v>3254</v>
      </c>
      <c r="E1553" s="258" t="s">
        <v>3413</v>
      </c>
      <c r="F1553" s="258" t="s">
        <v>3414</v>
      </c>
      <c r="G1553" s="270">
        <v>1924</v>
      </c>
      <c r="H1553" s="275">
        <v>5</v>
      </c>
      <c r="I1553" s="257" t="s">
        <v>3082</v>
      </c>
      <c r="J1553" s="272">
        <v>40587</v>
      </c>
      <c r="K1553" s="42"/>
    </row>
    <row r="1554" spans="1:11" s="2" customFormat="1" ht="10.5" x14ac:dyDescent="0.15">
      <c r="A1554" s="259"/>
      <c r="B1554" s="42"/>
      <c r="C1554" s="268">
        <v>147</v>
      </c>
      <c r="D1554" s="258" t="s">
        <v>3254</v>
      </c>
      <c r="E1554" s="258" t="s">
        <v>3415</v>
      </c>
      <c r="F1554" s="258" t="s">
        <v>3416</v>
      </c>
      <c r="G1554" s="270">
        <v>1978</v>
      </c>
      <c r="H1554" s="271">
        <v>28</v>
      </c>
      <c r="I1554" s="257" t="s">
        <v>3417</v>
      </c>
      <c r="J1554" s="272">
        <v>41868</v>
      </c>
      <c r="K1554" s="42"/>
    </row>
    <row r="1555" spans="1:11" s="2" customFormat="1" ht="21" x14ac:dyDescent="0.15">
      <c r="A1555" s="259"/>
      <c r="B1555" s="42"/>
      <c r="C1555" s="268">
        <v>148</v>
      </c>
      <c r="D1555" s="258" t="s">
        <v>3254</v>
      </c>
      <c r="E1555" s="258" t="s">
        <v>3418</v>
      </c>
      <c r="F1555" s="269" t="s">
        <v>3419</v>
      </c>
      <c r="G1555" s="270">
        <v>1983</v>
      </c>
      <c r="H1555" s="271">
        <v>20</v>
      </c>
      <c r="I1555" s="257" t="s">
        <v>3335</v>
      </c>
      <c r="J1555" s="272">
        <v>39676</v>
      </c>
      <c r="K1555" s="42"/>
    </row>
    <row r="1556" spans="1:11" s="2" customFormat="1" ht="21" x14ac:dyDescent="0.15">
      <c r="A1556" s="259"/>
      <c r="B1556" s="42"/>
      <c r="C1556" s="268">
        <v>149</v>
      </c>
      <c r="D1556" s="285" t="s">
        <v>3254</v>
      </c>
      <c r="E1556" s="258" t="s">
        <v>3420</v>
      </c>
      <c r="F1556" s="258" t="s">
        <v>3421</v>
      </c>
      <c r="G1556" s="270">
        <v>1969</v>
      </c>
      <c r="H1556" s="271">
        <f>196/5</f>
        <v>39.200000000000003</v>
      </c>
      <c r="I1556" s="257" t="s">
        <v>3422</v>
      </c>
      <c r="J1556" s="272">
        <v>42653</v>
      </c>
      <c r="K1556" s="42"/>
    </row>
    <row r="1557" spans="1:11" s="2" customFormat="1" ht="21" x14ac:dyDescent="0.15">
      <c r="A1557" s="259"/>
      <c r="B1557" s="42"/>
      <c r="C1557" s="268">
        <v>150</v>
      </c>
      <c r="D1557" s="285" t="s">
        <v>3254</v>
      </c>
      <c r="E1557" s="258" t="s">
        <v>3423</v>
      </c>
      <c r="F1557" s="258" t="s">
        <v>3424</v>
      </c>
      <c r="G1557" s="270">
        <v>1971</v>
      </c>
      <c r="H1557" s="271">
        <f>196/5</f>
        <v>39.200000000000003</v>
      </c>
      <c r="I1557" s="257" t="s">
        <v>3422</v>
      </c>
      <c r="J1557" s="272">
        <v>42653</v>
      </c>
      <c r="K1557" s="42"/>
    </row>
    <row r="1558" spans="1:11" s="2" customFormat="1" ht="21" x14ac:dyDescent="0.15">
      <c r="A1558" s="259"/>
      <c r="B1558" s="42"/>
      <c r="C1558" s="268">
        <v>151</v>
      </c>
      <c r="D1558" s="285" t="s">
        <v>3254</v>
      </c>
      <c r="E1558" s="258" t="s">
        <v>3423</v>
      </c>
      <c r="F1558" s="258" t="s">
        <v>3425</v>
      </c>
      <c r="G1558" s="270">
        <v>1971</v>
      </c>
      <c r="H1558" s="271">
        <f>196/5</f>
        <v>39.200000000000003</v>
      </c>
      <c r="I1558" s="257" t="s">
        <v>3422</v>
      </c>
      <c r="J1558" s="272">
        <v>42653</v>
      </c>
      <c r="K1558" s="42"/>
    </row>
    <row r="1559" spans="1:11" s="2" customFormat="1" ht="21" x14ac:dyDescent="0.15">
      <c r="A1559" s="259"/>
      <c r="B1559" s="42"/>
      <c r="C1559" s="268">
        <v>152</v>
      </c>
      <c r="D1559" s="285" t="s">
        <v>3254</v>
      </c>
      <c r="E1559" s="258" t="s">
        <v>3423</v>
      </c>
      <c r="F1559" s="258" t="s">
        <v>3426</v>
      </c>
      <c r="G1559" s="270">
        <v>1972</v>
      </c>
      <c r="H1559" s="271">
        <f>196/5</f>
        <v>39.200000000000003</v>
      </c>
      <c r="I1559" s="257" t="s">
        <v>3422</v>
      </c>
      <c r="J1559" s="272">
        <v>42653</v>
      </c>
      <c r="K1559" s="42"/>
    </row>
    <row r="1560" spans="1:11" s="2" customFormat="1" ht="21" x14ac:dyDescent="0.15">
      <c r="A1560" s="259"/>
      <c r="B1560" s="42"/>
      <c r="C1560" s="268">
        <v>153</v>
      </c>
      <c r="D1560" s="285" t="s">
        <v>3254</v>
      </c>
      <c r="E1560" s="258" t="s">
        <v>3423</v>
      </c>
      <c r="F1560" s="258" t="s">
        <v>3427</v>
      </c>
      <c r="G1560" s="270">
        <v>1973</v>
      </c>
      <c r="H1560" s="271">
        <f>196/5</f>
        <v>39.200000000000003</v>
      </c>
      <c r="I1560" s="257" t="s">
        <v>3422</v>
      </c>
      <c r="J1560" s="272">
        <v>42653</v>
      </c>
      <c r="K1560" s="42"/>
    </row>
    <row r="1561" spans="1:11" s="2" customFormat="1" ht="21" x14ac:dyDescent="0.15">
      <c r="A1561" s="259"/>
      <c r="B1561" s="42"/>
      <c r="C1561" s="268">
        <v>154</v>
      </c>
      <c r="D1561" s="285" t="s">
        <v>3254</v>
      </c>
      <c r="E1561" s="258" t="s">
        <v>3428</v>
      </c>
      <c r="F1561" s="258" t="s">
        <v>3429</v>
      </c>
      <c r="G1561" s="270">
        <v>1929</v>
      </c>
      <c r="H1561" s="271">
        <v>55</v>
      </c>
      <c r="I1561" s="257" t="s">
        <v>3430</v>
      </c>
      <c r="J1561" s="272">
        <v>43140</v>
      </c>
      <c r="K1561" s="42"/>
    </row>
    <row r="1562" spans="1:11" s="2" customFormat="1" ht="21" x14ac:dyDescent="0.15">
      <c r="A1562" s="259"/>
      <c r="B1562" s="42"/>
      <c r="C1562" s="268">
        <v>155</v>
      </c>
      <c r="D1562" s="285" t="s">
        <v>3254</v>
      </c>
      <c r="E1562" s="258" t="s">
        <v>3431</v>
      </c>
      <c r="F1562" s="258" t="s">
        <v>3432</v>
      </c>
      <c r="G1562" s="270">
        <v>1933</v>
      </c>
      <c r="H1562" s="271">
        <v>55</v>
      </c>
      <c r="I1562" s="257" t="s">
        <v>3430</v>
      </c>
      <c r="J1562" s="272">
        <v>43140</v>
      </c>
      <c r="K1562" s="42"/>
    </row>
    <row r="1563" spans="1:11" s="2" customFormat="1" ht="10.5" x14ac:dyDescent="0.15">
      <c r="A1563" s="259"/>
      <c r="B1563" s="42"/>
      <c r="C1563" s="268">
        <v>156</v>
      </c>
      <c r="D1563" s="258" t="s">
        <v>3254</v>
      </c>
      <c r="E1563" s="258" t="s">
        <v>3433</v>
      </c>
      <c r="F1563" s="258" t="s">
        <v>3434</v>
      </c>
      <c r="G1563" s="270">
        <v>1945</v>
      </c>
      <c r="H1563" s="271">
        <v>8</v>
      </c>
      <c r="I1563" s="257" t="s">
        <v>3435</v>
      </c>
      <c r="J1563" s="272">
        <v>42377</v>
      </c>
      <c r="K1563" s="42"/>
    </row>
    <row r="1564" spans="1:11" s="2" customFormat="1" ht="21" x14ac:dyDescent="0.15">
      <c r="A1564" s="259"/>
      <c r="B1564" s="42"/>
      <c r="C1564" s="268">
        <v>157</v>
      </c>
      <c r="D1564" s="258" t="s">
        <v>3254</v>
      </c>
      <c r="E1564" s="258" t="s">
        <v>3436</v>
      </c>
      <c r="F1564" s="258" t="s">
        <v>3437</v>
      </c>
      <c r="G1564" s="270">
        <v>1952</v>
      </c>
      <c r="H1564" s="271">
        <v>40</v>
      </c>
      <c r="I1564" s="257" t="s">
        <v>3338</v>
      </c>
      <c r="J1564" s="272">
        <v>41720</v>
      </c>
      <c r="K1564" s="42"/>
    </row>
    <row r="1565" spans="1:11" s="2" customFormat="1" ht="31.5" x14ac:dyDescent="0.15">
      <c r="A1565" s="259"/>
      <c r="B1565" s="42"/>
      <c r="C1565" s="268">
        <v>158</v>
      </c>
      <c r="D1565" s="285" t="s">
        <v>3254</v>
      </c>
      <c r="E1565" s="258" t="s">
        <v>3438</v>
      </c>
      <c r="F1565" s="258" t="s">
        <v>3439</v>
      </c>
      <c r="G1565" s="270">
        <v>1912</v>
      </c>
      <c r="H1565" s="271">
        <v>115</v>
      </c>
      <c r="I1565" s="257" t="s">
        <v>40</v>
      </c>
      <c r="J1565" s="272">
        <v>42544</v>
      </c>
      <c r="K1565" s="42"/>
    </row>
    <row r="1566" spans="1:11" s="2" customFormat="1" ht="42" x14ac:dyDescent="0.15">
      <c r="A1566" s="259"/>
      <c r="B1566" s="42"/>
      <c r="C1566" s="268">
        <v>159</v>
      </c>
      <c r="D1566" s="258" t="s">
        <v>3254</v>
      </c>
      <c r="E1566" s="258" t="s">
        <v>3440</v>
      </c>
      <c r="F1566" s="258" t="s">
        <v>3441</v>
      </c>
      <c r="G1566" s="270" t="s">
        <v>3442</v>
      </c>
      <c r="H1566" s="271">
        <f>20+20</f>
        <v>40</v>
      </c>
      <c r="I1566" s="271" t="s">
        <v>1337</v>
      </c>
      <c r="J1566" s="272">
        <v>41489</v>
      </c>
      <c r="K1566" s="42"/>
    </row>
    <row r="1567" spans="1:11" s="2" customFormat="1" ht="10.5" x14ac:dyDescent="0.15">
      <c r="A1567" s="259"/>
      <c r="B1567" s="42"/>
      <c r="C1567" s="268">
        <v>160</v>
      </c>
      <c r="D1567" s="258" t="s">
        <v>3254</v>
      </c>
      <c r="E1567" s="258" t="s">
        <v>3443</v>
      </c>
      <c r="F1567" s="258" t="s">
        <v>3444</v>
      </c>
      <c r="G1567" s="270">
        <v>1951</v>
      </c>
      <c r="H1567" s="271">
        <f>400-(400*0.8)</f>
        <v>80</v>
      </c>
      <c r="I1567" s="257" t="s">
        <v>133</v>
      </c>
      <c r="J1567" s="272">
        <v>41913</v>
      </c>
      <c r="K1567" s="42"/>
    </row>
    <row r="1568" spans="1:11" s="2" customFormat="1" ht="42" x14ac:dyDescent="0.15">
      <c r="A1568" s="259"/>
      <c r="B1568" s="42"/>
      <c r="C1568" s="268">
        <v>161</v>
      </c>
      <c r="D1568" s="258" t="s">
        <v>3254</v>
      </c>
      <c r="E1568" s="258" t="s">
        <v>3445</v>
      </c>
      <c r="F1568" s="258" t="s">
        <v>3446</v>
      </c>
      <c r="G1568" s="257" t="s">
        <v>3447</v>
      </c>
      <c r="H1568" s="271">
        <v>20</v>
      </c>
      <c r="I1568" s="257" t="s">
        <v>133</v>
      </c>
      <c r="J1568" s="272">
        <v>41913</v>
      </c>
      <c r="K1568" s="42"/>
    </row>
    <row r="1569" spans="1:11" s="2" customFormat="1" ht="31.5" x14ac:dyDescent="0.15">
      <c r="A1569" s="259"/>
      <c r="B1569" s="42"/>
      <c r="C1569" s="268">
        <v>162</v>
      </c>
      <c r="D1569" s="258" t="s">
        <v>3254</v>
      </c>
      <c r="E1569" s="269" t="s">
        <v>3448</v>
      </c>
      <c r="F1569" s="258" t="s">
        <v>3449</v>
      </c>
      <c r="G1569" s="270">
        <v>1950</v>
      </c>
      <c r="H1569" s="271">
        <v>5</v>
      </c>
      <c r="I1569" s="257" t="s">
        <v>184</v>
      </c>
      <c r="J1569" s="272">
        <v>39327</v>
      </c>
      <c r="K1569" s="42"/>
    </row>
    <row r="1570" spans="1:11" s="2" customFormat="1" ht="10.5" x14ac:dyDescent="0.15">
      <c r="A1570" s="259"/>
      <c r="B1570" s="42"/>
      <c r="C1570" s="268">
        <v>163</v>
      </c>
      <c r="D1570" s="285" t="s">
        <v>3254</v>
      </c>
      <c r="E1570" s="258" t="s">
        <v>3450</v>
      </c>
      <c r="F1570" s="258" t="s">
        <v>3451</v>
      </c>
      <c r="G1570" s="270">
        <v>2000</v>
      </c>
      <c r="H1570" s="257">
        <v>100</v>
      </c>
      <c r="I1570" s="257" t="s">
        <v>3452</v>
      </c>
      <c r="J1570" s="272">
        <v>42665</v>
      </c>
      <c r="K1570" s="42"/>
    </row>
    <row r="1571" spans="1:11" s="2" customFormat="1" ht="21" x14ac:dyDescent="0.15">
      <c r="A1571" s="259"/>
      <c r="B1571" s="42"/>
      <c r="C1571" s="268">
        <v>164</v>
      </c>
      <c r="D1571" s="258" t="s">
        <v>3254</v>
      </c>
      <c r="E1571" s="258" t="s">
        <v>3453</v>
      </c>
      <c r="F1571" s="258" t="s">
        <v>3454</v>
      </c>
      <c r="G1571" s="270">
        <v>1951</v>
      </c>
      <c r="H1571" s="271">
        <v>46</v>
      </c>
      <c r="I1571" s="257" t="s">
        <v>3455</v>
      </c>
      <c r="J1571" s="272">
        <v>39125</v>
      </c>
      <c r="K1571" s="42"/>
    </row>
    <row r="1572" spans="1:11" s="2" customFormat="1" ht="21" x14ac:dyDescent="0.15">
      <c r="A1572" s="259"/>
      <c r="B1572" s="42"/>
      <c r="C1572" s="268">
        <v>165</v>
      </c>
      <c r="D1572" s="258" t="s">
        <v>3254</v>
      </c>
      <c r="E1572" s="258" t="s">
        <v>3456</v>
      </c>
      <c r="F1572" s="258" t="s">
        <v>3457</v>
      </c>
      <c r="G1572" s="270">
        <v>1933</v>
      </c>
      <c r="H1572" s="271">
        <f>6.5/2</f>
        <v>3.25</v>
      </c>
      <c r="I1572" s="257" t="s">
        <v>235</v>
      </c>
      <c r="J1572" s="272">
        <v>39504</v>
      </c>
      <c r="K1572" s="42"/>
    </row>
    <row r="1573" spans="1:11" s="2" customFormat="1" ht="21" x14ac:dyDescent="0.15">
      <c r="A1573" s="259"/>
      <c r="B1573" s="42"/>
      <c r="C1573" s="268">
        <v>166</v>
      </c>
      <c r="D1573" s="258" t="s">
        <v>3254</v>
      </c>
      <c r="E1573" s="258" t="s">
        <v>3458</v>
      </c>
      <c r="F1573" s="258" t="s">
        <v>3459</v>
      </c>
      <c r="G1573" s="270">
        <v>1895</v>
      </c>
      <c r="H1573" s="271">
        <f>8/2</f>
        <v>4</v>
      </c>
      <c r="I1573" s="257" t="s">
        <v>235</v>
      </c>
      <c r="J1573" s="272">
        <v>39504</v>
      </c>
      <c r="K1573" s="42"/>
    </row>
    <row r="1574" spans="1:11" s="2" customFormat="1" ht="21" x14ac:dyDescent="0.15">
      <c r="A1574" s="259"/>
      <c r="B1574" s="42"/>
      <c r="C1574" s="268">
        <v>167</v>
      </c>
      <c r="D1574" s="258" t="s">
        <v>3254</v>
      </c>
      <c r="E1574" s="258" t="s">
        <v>3460</v>
      </c>
      <c r="F1574" s="258" t="s">
        <v>3461</v>
      </c>
      <c r="G1574" s="270">
        <v>1952</v>
      </c>
      <c r="H1574" s="275">
        <f>(290/19)-0.01</f>
        <v>15.253157894736843</v>
      </c>
      <c r="I1574" s="271" t="s">
        <v>1368</v>
      </c>
      <c r="J1574" s="272">
        <v>40370</v>
      </c>
      <c r="K1574" s="42"/>
    </row>
    <row r="1575" spans="1:11" s="2" customFormat="1" ht="21" x14ac:dyDescent="0.15">
      <c r="A1575" s="259"/>
      <c r="B1575" s="42"/>
      <c r="C1575" s="268">
        <v>168</v>
      </c>
      <c r="D1575" s="258" t="s">
        <v>3254</v>
      </c>
      <c r="E1575" s="258" t="s">
        <v>3462</v>
      </c>
      <c r="F1575" s="269" t="s">
        <v>3463</v>
      </c>
      <c r="G1575" s="270">
        <v>1939</v>
      </c>
      <c r="H1575" s="271">
        <v>20</v>
      </c>
      <c r="I1575" s="257" t="s">
        <v>320</v>
      </c>
      <c r="J1575" s="272">
        <v>39683</v>
      </c>
      <c r="K1575" s="42"/>
    </row>
    <row r="1576" spans="1:11" s="2" customFormat="1" ht="21" x14ac:dyDescent="0.15">
      <c r="A1576" s="259"/>
      <c r="B1576" s="42"/>
      <c r="C1576" s="268">
        <v>169</v>
      </c>
      <c r="D1576" s="258" t="s">
        <v>3254</v>
      </c>
      <c r="E1576" s="258" t="s">
        <v>3464</v>
      </c>
      <c r="F1576" s="258" t="s">
        <v>3465</v>
      </c>
      <c r="G1576" s="270">
        <v>1960</v>
      </c>
      <c r="H1576" s="271">
        <v>50</v>
      </c>
      <c r="I1576" s="259" t="s">
        <v>3466</v>
      </c>
      <c r="J1576" s="272">
        <v>39490</v>
      </c>
      <c r="K1576" s="42"/>
    </row>
    <row r="1577" spans="1:11" s="2" customFormat="1" ht="21" x14ac:dyDescent="0.15">
      <c r="A1577" s="259"/>
      <c r="B1577" s="42"/>
      <c r="C1577" s="268">
        <v>170</v>
      </c>
      <c r="D1577" s="258" t="s">
        <v>3254</v>
      </c>
      <c r="E1577" s="269" t="s">
        <v>3467</v>
      </c>
      <c r="F1577" s="258" t="s">
        <v>3468</v>
      </c>
      <c r="G1577" s="270">
        <v>1940</v>
      </c>
      <c r="H1577" s="295" t="s">
        <v>3469</v>
      </c>
      <c r="I1577" s="257" t="s">
        <v>3470</v>
      </c>
      <c r="J1577" s="272" t="s">
        <v>3471</v>
      </c>
      <c r="K1577" s="42"/>
    </row>
    <row r="1578" spans="1:11" s="2" customFormat="1" ht="31.5" x14ac:dyDescent="0.15">
      <c r="A1578" s="259"/>
      <c r="B1578" s="42"/>
      <c r="C1578" s="268">
        <v>171</v>
      </c>
      <c r="D1578" s="258" t="s">
        <v>10</v>
      </c>
      <c r="E1578" s="258" t="s">
        <v>2559</v>
      </c>
      <c r="F1578" s="258" t="s">
        <v>3472</v>
      </c>
      <c r="G1578" s="270">
        <v>1981</v>
      </c>
      <c r="H1578" s="271">
        <v>15</v>
      </c>
      <c r="I1578" s="257" t="s">
        <v>156</v>
      </c>
      <c r="J1578" s="272">
        <v>39382</v>
      </c>
      <c r="K1578" s="42"/>
    </row>
    <row r="1579" spans="1:11" s="2" customFormat="1" ht="21" x14ac:dyDescent="0.15">
      <c r="A1579" s="259"/>
      <c r="B1579" s="42"/>
      <c r="C1579" s="268">
        <v>172</v>
      </c>
      <c r="D1579" s="258" t="s">
        <v>10</v>
      </c>
      <c r="E1579" s="258" t="s">
        <v>2559</v>
      </c>
      <c r="F1579" s="258" t="s">
        <v>3473</v>
      </c>
      <c r="G1579" s="270">
        <v>1985</v>
      </c>
      <c r="H1579" s="271">
        <v>0</v>
      </c>
      <c r="I1579" s="257" t="s">
        <v>74</v>
      </c>
      <c r="J1579" s="272">
        <v>39487</v>
      </c>
      <c r="K1579" s="42"/>
    </row>
    <row r="1580" spans="1:11" s="2" customFormat="1" ht="21" x14ac:dyDescent="0.15">
      <c r="A1580" s="259"/>
      <c r="B1580" s="42"/>
      <c r="C1580" s="268">
        <v>173</v>
      </c>
      <c r="D1580" s="258" t="s">
        <v>10</v>
      </c>
      <c r="E1580" s="258" t="s">
        <v>2559</v>
      </c>
      <c r="F1580" s="258" t="s">
        <v>3474</v>
      </c>
      <c r="G1580" s="270">
        <v>1985</v>
      </c>
      <c r="H1580" s="271">
        <v>0</v>
      </c>
      <c r="I1580" s="257" t="s">
        <v>74</v>
      </c>
      <c r="J1580" s="272">
        <v>39487</v>
      </c>
      <c r="K1580" s="42"/>
    </row>
    <row r="1581" spans="1:11" s="2" customFormat="1" ht="21" x14ac:dyDescent="0.15">
      <c r="A1581" s="259"/>
      <c r="B1581" s="42"/>
      <c r="C1581" s="268">
        <v>174</v>
      </c>
      <c r="D1581" s="258" t="s">
        <v>10</v>
      </c>
      <c r="E1581" s="258" t="s">
        <v>2559</v>
      </c>
      <c r="F1581" s="258" t="s">
        <v>3475</v>
      </c>
      <c r="G1581" s="270">
        <v>1985</v>
      </c>
      <c r="H1581" s="271">
        <v>0</v>
      </c>
      <c r="I1581" s="257" t="s">
        <v>74</v>
      </c>
      <c r="J1581" s="272">
        <v>39487</v>
      </c>
      <c r="K1581" s="42"/>
    </row>
    <row r="1582" spans="1:11" s="2" customFormat="1" ht="21" x14ac:dyDescent="0.15">
      <c r="A1582" s="259"/>
      <c r="B1582" s="42"/>
      <c r="C1582" s="268">
        <v>175</v>
      </c>
      <c r="D1582" s="258" t="s">
        <v>10</v>
      </c>
      <c r="E1582" s="258" t="s">
        <v>3476</v>
      </c>
      <c r="F1582" s="258" t="s">
        <v>3477</v>
      </c>
      <c r="G1582" s="270">
        <v>1980</v>
      </c>
      <c r="H1582" s="257">
        <v>0</v>
      </c>
      <c r="I1582" s="257" t="s">
        <v>296</v>
      </c>
      <c r="J1582" s="272">
        <v>40464</v>
      </c>
      <c r="K1582" s="42"/>
    </row>
    <row r="1583" spans="1:11" s="2" customFormat="1" ht="21" x14ac:dyDescent="0.15">
      <c r="A1583" s="259"/>
      <c r="B1583" s="42"/>
      <c r="C1583" s="268">
        <v>176</v>
      </c>
      <c r="D1583" s="258" t="s">
        <v>10</v>
      </c>
      <c r="E1583" s="258" t="s">
        <v>3478</v>
      </c>
      <c r="F1583" s="258" t="s">
        <v>3479</v>
      </c>
      <c r="G1583" s="270">
        <v>1937</v>
      </c>
      <c r="H1583" s="275">
        <f>(290/19)-0.01</f>
        <v>15.253157894736843</v>
      </c>
      <c r="I1583" s="257" t="s">
        <v>1368</v>
      </c>
      <c r="J1583" s="272">
        <v>40370</v>
      </c>
      <c r="K1583" s="42"/>
    </row>
    <row r="1584" spans="1:11" s="2" customFormat="1" ht="21" x14ac:dyDescent="0.15">
      <c r="A1584" s="259"/>
      <c r="B1584" s="42"/>
      <c r="C1584" s="268">
        <v>177</v>
      </c>
      <c r="D1584" s="258" t="s">
        <v>10</v>
      </c>
      <c r="E1584" s="258" t="s">
        <v>3480</v>
      </c>
      <c r="F1584" s="296" t="s">
        <v>3481</v>
      </c>
      <c r="G1584" s="270">
        <v>1931</v>
      </c>
      <c r="H1584" s="275">
        <v>5</v>
      </c>
      <c r="I1584" s="257" t="s">
        <v>3103</v>
      </c>
      <c r="J1584" s="297">
        <v>41126</v>
      </c>
      <c r="K1584" s="42"/>
    </row>
    <row r="1585" spans="1:153" s="2" customFormat="1" ht="21" x14ac:dyDescent="0.15">
      <c r="A1585" s="259"/>
      <c r="B1585" s="42"/>
      <c r="C1585" s="268">
        <v>178</v>
      </c>
      <c r="D1585" s="258" t="s">
        <v>10</v>
      </c>
      <c r="E1585" s="258" t="s">
        <v>3482</v>
      </c>
      <c r="F1585" s="296" t="s">
        <v>3483</v>
      </c>
      <c r="G1585" s="270">
        <v>2006</v>
      </c>
      <c r="H1585" s="271">
        <v>0</v>
      </c>
      <c r="I1585" s="257" t="s">
        <v>493</v>
      </c>
      <c r="J1585" s="297">
        <v>40079</v>
      </c>
      <c r="K1585" s="42"/>
    </row>
    <row r="1586" spans="1:153" s="2" customFormat="1" ht="21" x14ac:dyDescent="0.15">
      <c r="A1586" s="259"/>
      <c r="B1586" s="42"/>
      <c r="C1586" s="268">
        <v>179</v>
      </c>
      <c r="D1586" s="258" t="s">
        <v>10</v>
      </c>
      <c r="E1586" s="258" t="s">
        <v>3484</v>
      </c>
      <c r="F1586" s="258" t="s">
        <v>3485</v>
      </c>
      <c r="G1586" s="270">
        <v>1952</v>
      </c>
      <c r="H1586" s="271">
        <v>39</v>
      </c>
      <c r="I1586" s="292" t="s">
        <v>981</v>
      </c>
      <c r="J1586" s="297">
        <v>42049</v>
      </c>
      <c r="K1586" s="42"/>
      <c r="L1586" s="277"/>
      <c r="M1586" s="277"/>
      <c r="N1586" s="277"/>
      <c r="O1586" s="277"/>
      <c r="P1586" s="277"/>
      <c r="Q1586" s="277"/>
      <c r="R1586" s="277"/>
      <c r="S1586" s="277"/>
      <c r="T1586" s="277"/>
      <c r="U1586" s="277"/>
      <c r="V1586" s="277"/>
      <c r="W1586" s="277"/>
      <c r="X1586" s="277"/>
      <c r="Y1586" s="277"/>
      <c r="Z1586" s="277"/>
      <c r="AA1586" s="277"/>
      <c r="AB1586" s="277"/>
      <c r="AC1586" s="277"/>
      <c r="AD1586" s="277"/>
      <c r="AE1586" s="277"/>
      <c r="AF1586" s="277"/>
      <c r="AG1586" s="277"/>
      <c r="AH1586" s="277"/>
      <c r="AI1586" s="277"/>
      <c r="AJ1586" s="277"/>
      <c r="AK1586" s="277"/>
      <c r="AL1586" s="277"/>
      <c r="AM1586" s="277"/>
      <c r="AN1586" s="277"/>
      <c r="AO1586" s="277"/>
      <c r="AP1586" s="277"/>
      <c r="AQ1586" s="277"/>
      <c r="AR1586" s="277"/>
      <c r="AS1586" s="277"/>
      <c r="AT1586" s="277"/>
      <c r="AU1586" s="277"/>
      <c r="AV1586" s="277"/>
      <c r="AW1586" s="277"/>
      <c r="AX1586" s="277"/>
      <c r="AY1586" s="277"/>
      <c r="AZ1586" s="277"/>
      <c r="BA1586" s="277"/>
      <c r="BB1586" s="277"/>
      <c r="BC1586" s="277"/>
      <c r="BD1586" s="277"/>
      <c r="BE1586" s="277"/>
      <c r="BF1586" s="277"/>
      <c r="BG1586" s="277"/>
      <c r="BH1586" s="277"/>
      <c r="BI1586" s="277"/>
      <c r="BJ1586" s="277"/>
      <c r="BK1586" s="277"/>
      <c r="BL1586" s="277"/>
      <c r="BM1586" s="277"/>
      <c r="BN1586" s="277"/>
      <c r="BO1586" s="277"/>
      <c r="BP1586" s="277"/>
      <c r="BQ1586" s="277"/>
      <c r="BR1586" s="277"/>
      <c r="BS1586" s="277"/>
      <c r="BT1586" s="277"/>
      <c r="BU1586" s="277"/>
      <c r="BV1586" s="277"/>
      <c r="BW1586" s="277"/>
      <c r="BX1586" s="277"/>
      <c r="BY1586" s="277"/>
      <c r="BZ1586" s="277"/>
      <c r="CA1586" s="277"/>
      <c r="CB1586" s="277"/>
      <c r="CC1586" s="277"/>
      <c r="CD1586" s="277"/>
      <c r="CE1586" s="277"/>
      <c r="CF1586" s="277"/>
      <c r="CG1586" s="277"/>
      <c r="CH1586" s="277"/>
      <c r="CI1586" s="277"/>
      <c r="CJ1586" s="277"/>
      <c r="CK1586" s="277"/>
      <c r="CL1586" s="277"/>
      <c r="CM1586" s="277"/>
      <c r="CN1586" s="277"/>
      <c r="CO1586" s="277"/>
      <c r="CP1586" s="277"/>
      <c r="CQ1586" s="277"/>
      <c r="CR1586" s="277"/>
      <c r="CS1586" s="277"/>
      <c r="CT1586" s="277"/>
      <c r="CU1586" s="277"/>
      <c r="CV1586" s="277"/>
      <c r="CW1586" s="277"/>
      <c r="CX1586" s="277"/>
      <c r="CY1586" s="277"/>
      <c r="CZ1586" s="277"/>
      <c r="DA1586" s="277"/>
      <c r="DB1586" s="277"/>
      <c r="DC1586" s="277"/>
      <c r="DD1586" s="277"/>
      <c r="DE1586" s="277"/>
      <c r="DF1586" s="277"/>
      <c r="DG1586" s="277"/>
      <c r="DH1586" s="277"/>
      <c r="DI1586" s="277"/>
      <c r="DJ1586" s="277"/>
      <c r="DK1586" s="277"/>
      <c r="DL1586" s="277"/>
      <c r="DM1586" s="277"/>
      <c r="DN1586" s="277"/>
      <c r="DO1586" s="277"/>
      <c r="DP1586" s="277"/>
      <c r="DQ1586" s="277"/>
      <c r="DR1586" s="277"/>
      <c r="DS1586" s="277"/>
      <c r="DT1586" s="277"/>
      <c r="DU1586" s="277"/>
      <c r="DV1586" s="277"/>
      <c r="DW1586" s="277"/>
      <c r="DX1586" s="277"/>
      <c r="DY1586" s="277"/>
      <c r="DZ1586" s="277"/>
      <c r="EA1586" s="277"/>
      <c r="EB1586" s="277"/>
      <c r="EC1586" s="277"/>
      <c r="ED1586" s="277"/>
      <c r="EE1586" s="277"/>
      <c r="EF1586" s="277"/>
      <c r="EG1586" s="277"/>
      <c r="EH1586" s="277"/>
      <c r="EI1586" s="277"/>
      <c r="EJ1586" s="277"/>
      <c r="EK1586" s="277"/>
      <c r="EL1586" s="277"/>
      <c r="EM1586" s="277"/>
      <c r="EN1586" s="277"/>
      <c r="EO1586" s="277"/>
      <c r="EP1586" s="277"/>
      <c r="EQ1586" s="277"/>
      <c r="ER1586" s="277"/>
      <c r="ES1586" s="277"/>
      <c r="ET1586" s="277"/>
      <c r="EU1586" s="277"/>
      <c r="EV1586" s="277"/>
      <c r="EW1586" s="277"/>
    </row>
    <row r="1587" spans="1:153" s="2" customFormat="1" ht="10.5" x14ac:dyDescent="0.15">
      <c r="A1587" s="259"/>
      <c r="B1587" s="42"/>
      <c r="C1587" s="268">
        <v>180</v>
      </c>
      <c r="D1587" s="258" t="s">
        <v>10</v>
      </c>
      <c r="E1587" s="258" t="s">
        <v>3486</v>
      </c>
      <c r="F1587" s="258" t="s">
        <v>3487</v>
      </c>
      <c r="G1587" s="270">
        <v>1936</v>
      </c>
      <c r="H1587" s="271">
        <v>20</v>
      </c>
      <c r="I1587" s="257" t="s">
        <v>3103</v>
      </c>
      <c r="J1587" s="272">
        <v>41126</v>
      </c>
      <c r="K1587" s="42"/>
    </row>
    <row r="1588" spans="1:153" s="2" customFormat="1" ht="21" x14ac:dyDescent="0.15">
      <c r="A1588" s="281"/>
      <c r="B1588" s="282"/>
      <c r="C1588" s="268">
        <v>181</v>
      </c>
      <c r="D1588" s="258" t="s">
        <v>10</v>
      </c>
      <c r="E1588" s="258" t="s">
        <v>3488</v>
      </c>
      <c r="F1588" s="258" t="s">
        <v>3489</v>
      </c>
      <c r="G1588" s="270">
        <v>1940</v>
      </c>
      <c r="H1588" s="283">
        <v>20</v>
      </c>
      <c r="I1588" s="279" t="s">
        <v>1417</v>
      </c>
      <c r="J1588" s="284">
        <v>41840</v>
      </c>
      <c r="K1588" s="282"/>
    </row>
    <row r="1589" spans="1:153" s="2" customFormat="1" ht="31.5" x14ac:dyDescent="0.15">
      <c r="A1589" s="259"/>
      <c r="B1589" s="42"/>
      <c r="C1589" s="268">
        <v>182</v>
      </c>
      <c r="D1589" s="258" t="s">
        <v>10</v>
      </c>
      <c r="E1589" s="258" t="s">
        <v>3490</v>
      </c>
      <c r="F1589" s="258" t="s">
        <v>3491</v>
      </c>
      <c r="G1589" s="270">
        <v>1882</v>
      </c>
      <c r="H1589" s="271">
        <f>25/2</f>
        <v>12.5</v>
      </c>
      <c r="I1589" s="257" t="s">
        <v>235</v>
      </c>
      <c r="J1589" s="272">
        <v>39504</v>
      </c>
      <c r="K1589" s="42"/>
    </row>
    <row r="1590" spans="1:153" s="2" customFormat="1" ht="10.5" x14ac:dyDescent="0.15">
      <c r="A1590" s="259"/>
      <c r="B1590" s="42"/>
      <c r="C1590" s="268">
        <v>183</v>
      </c>
      <c r="D1590" s="285" t="s">
        <v>10</v>
      </c>
      <c r="E1590" s="296" t="s">
        <v>3492</v>
      </c>
      <c r="F1590" s="296" t="s">
        <v>3493</v>
      </c>
      <c r="G1590" s="299">
        <v>1967</v>
      </c>
      <c r="H1590" s="300">
        <v>0</v>
      </c>
      <c r="I1590" s="257" t="s">
        <v>84</v>
      </c>
      <c r="J1590" s="297">
        <v>42430</v>
      </c>
      <c r="K1590" s="42"/>
    </row>
    <row r="1591" spans="1:153" s="2" customFormat="1" ht="21" x14ac:dyDescent="0.15">
      <c r="A1591" s="259"/>
      <c r="B1591" s="301"/>
      <c r="C1591" s="268">
        <v>184</v>
      </c>
      <c r="D1591" s="258" t="s">
        <v>10</v>
      </c>
      <c r="E1591" s="258" t="s">
        <v>3494</v>
      </c>
      <c r="F1591" s="258" t="s">
        <v>3495</v>
      </c>
      <c r="G1591" s="270">
        <v>1963</v>
      </c>
      <c r="H1591" s="271">
        <v>30</v>
      </c>
      <c r="I1591" s="257" t="s">
        <v>501</v>
      </c>
      <c r="J1591" s="272">
        <v>40469</v>
      </c>
      <c r="K1591" s="42"/>
    </row>
    <row r="1592" spans="1:153" s="2" customFormat="1" ht="21" x14ac:dyDescent="0.15">
      <c r="A1592" s="259"/>
      <c r="B1592" s="301"/>
      <c r="C1592" s="268">
        <v>185</v>
      </c>
      <c r="D1592" s="258" t="s">
        <v>10</v>
      </c>
      <c r="E1592" s="258" t="s">
        <v>3494</v>
      </c>
      <c r="F1592" s="258" t="s">
        <v>3496</v>
      </c>
      <c r="G1592" s="270">
        <v>1972</v>
      </c>
      <c r="H1592" s="271">
        <v>30</v>
      </c>
      <c r="I1592" s="257" t="s">
        <v>501</v>
      </c>
      <c r="J1592" s="272">
        <v>40469</v>
      </c>
      <c r="K1592" s="42"/>
    </row>
    <row r="1593" spans="1:153" s="2" customFormat="1" ht="21" x14ac:dyDescent="0.15">
      <c r="A1593" s="259"/>
      <c r="B1593" s="301"/>
      <c r="C1593" s="268">
        <v>186</v>
      </c>
      <c r="D1593" s="258" t="s">
        <v>10</v>
      </c>
      <c r="E1593" s="258" t="s">
        <v>3497</v>
      </c>
      <c r="F1593" s="258" t="s">
        <v>3498</v>
      </c>
      <c r="G1593" s="270">
        <v>1860</v>
      </c>
      <c r="H1593" s="271">
        <v>5</v>
      </c>
      <c r="I1593" s="257" t="s">
        <v>3499</v>
      </c>
      <c r="J1593" s="272">
        <v>41291</v>
      </c>
      <c r="K1593" s="42"/>
    </row>
    <row r="1594" spans="1:153" s="2" customFormat="1" ht="10.5" x14ac:dyDescent="0.15">
      <c r="A1594" s="259"/>
      <c r="B1594" s="301"/>
      <c r="C1594" s="268">
        <v>187</v>
      </c>
      <c r="D1594" s="258" t="s">
        <v>10</v>
      </c>
      <c r="E1594" s="258" t="s">
        <v>3500</v>
      </c>
      <c r="F1594" s="258" t="s">
        <v>3501</v>
      </c>
      <c r="G1594" s="270">
        <v>1896</v>
      </c>
      <c r="H1594" s="271">
        <v>0</v>
      </c>
      <c r="I1594" s="257" t="s">
        <v>141</v>
      </c>
      <c r="J1594" s="272">
        <v>41121</v>
      </c>
      <c r="K1594" s="42"/>
    </row>
    <row r="1595" spans="1:153" s="2" customFormat="1" ht="10.5" x14ac:dyDescent="0.15">
      <c r="A1595" s="259"/>
      <c r="B1595" s="301"/>
      <c r="C1595" s="268">
        <v>188</v>
      </c>
      <c r="D1595" s="258" t="s">
        <v>10</v>
      </c>
      <c r="E1595" s="258" t="s">
        <v>3502</v>
      </c>
      <c r="F1595" s="258" t="s">
        <v>3503</v>
      </c>
      <c r="G1595" s="270">
        <v>1918</v>
      </c>
      <c r="H1595" s="271">
        <v>5</v>
      </c>
      <c r="I1595" s="273" t="s">
        <v>3103</v>
      </c>
      <c r="J1595" s="274">
        <v>41126</v>
      </c>
      <c r="K1595" s="42"/>
    </row>
    <row r="1596" spans="1:153" s="277" customFormat="1" ht="31.5" x14ac:dyDescent="0.15">
      <c r="A1596" s="259"/>
      <c r="B1596" s="42"/>
      <c r="C1596" s="268">
        <v>189</v>
      </c>
      <c r="D1596" s="258" t="s">
        <v>10</v>
      </c>
      <c r="E1596" s="258" t="s">
        <v>3504</v>
      </c>
      <c r="F1596" s="258" t="s">
        <v>3505</v>
      </c>
      <c r="G1596" s="270">
        <v>2009</v>
      </c>
      <c r="H1596" s="271">
        <v>0</v>
      </c>
      <c r="I1596" s="273" t="s">
        <v>3506</v>
      </c>
      <c r="J1596" s="274">
        <v>41715</v>
      </c>
      <c r="K1596" s="4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c r="CK1596" s="2"/>
      <c r="CL1596" s="2"/>
      <c r="CM1596" s="2"/>
      <c r="CN1596" s="2"/>
      <c r="CO1596" s="2"/>
      <c r="CP1596" s="2"/>
      <c r="CQ1596" s="2"/>
      <c r="CR1596" s="2"/>
      <c r="CS1596" s="2"/>
      <c r="CT1596" s="2"/>
      <c r="CU1596" s="2"/>
      <c r="CV1596" s="2"/>
      <c r="CW1596" s="2"/>
      <c r="CX1596" s="2"/>
      <c r="CY1596" s="2"/>
      <c r="CZ1596" s="2"/>
      <c r="DA1596" s="2"/>
      <c r="DB1596" s="2"/>
      <c r="DC1596" s="2"/>
      <c r="DD1596" s="2"/>
      <c r="DE1596" s="2"/>
      <c r="DF1596" s="2"/>
      <c r="DG1596" s="2"/>
      <c r="DH1596" s="2"/>
      <c r="DI1596" s="2"/>
      <c r="DJ1596" s="2"/>
      <c r="DK1596" s="2"/>
      <c r="DL1596" s="2"/>
      <c r="DM1596" s="2"/>
      <c r="DN1596" s="2"/>
      <c r="DO1596" s="2"/>
      <c r="DP1596" s="2"/>
      <c r="DQ1596" s="2"/>
      <c r="DR1596" s="2"/>
      <c r="DS1596" s="2"/>
      <c r="DT1596" s="2"/>
      <c r="DU1596" s="2"/>
      <c r="DV1596" s="2"/>
      <c r="DW1596" s="2"/>
      <c r="DX1596" s="2"/>
      <c r="DY1596" s="2"/>
      <c r="DZ1596" s="2"/>
      <c r="EA1596" s="2"/>
      <c r="EB1596" s="2"/>
      <c r="EC1596" s="2"/>
      <c r="ED1596" s="2"/>
      <c r="EE1596" s="2"/>
      <c r="EF1596" s="2"/>
      <c r="EG1596" s="2"/>
      <c r="EH1596" s="2"/>
      <c r="EI1596" s="2"/>
      <c r="EJ1596" s="2"/>
      <c r="EK1596" s="2"/>
      <c r="EL1596" s="2"/>
      <c r="EM1596" s="2"/>
      <c r="EN1596" s="2"/>
      <c r="EO1596" s="2"/>
      <c r="EP1596" s="2"/>
      <c r="EQ1596" s="2"/>
      <c r="ER1596" s="2"/>
      <c r="ES1596" s="2"/>
      <c r="ET1596" s="2"/>
      <c r="EU1596" s="2"/>
      <c r="EV1596" s="2"/>
      <c r="EW1596" s="2"/>
    </row>
    <row r="1597" spans="1:153" s="2" customFormat="1" ht="21" x14ac:dyDescent="0.15">
      <c r="A1597" s="259"/>
      <c r="B1597" s="42"/>
      <c r="C1597" s="268">
        <v>190</v>
      </c>
      <c r="D1597" s="258" t="s">
        <v>10</v>
      </c>
      <c r="E1597" s="258" t="s">
        <v>3507</v>
      </c>
      <c r="F1597" s="258" t="s">
        <v>3508</v>
      </c>
      <c r="G1597" s="270">
        <v>2014</v>
      </c>
      <c r="H1597" s="271">
        <v>249</v>
      </c>
      <c r="I1597" s="302" t="s">
        <v>3220</v>
      </c>
      <c r="J1597" s="272">
        <v>41961</v>
      </c>
      <c r="K1597" s="42"/>
    </row>
    <row r="1598" spans="1:153" s="2" customFormat="1" ht="21" x14ac:dyDescent="0.15">
      <c r="A1598" s="259"/>
      <c r="B1598" s="42"/>
      <c r="C1598" s="268">
        <v>191</v>
      </c>
      <c r="D1598" s="258" t="s">
        <v>10</v>
      </c>
      <c r="E1598" s="269" t="s">
        <v>3510</v>
      </c>
      <c r="F1598" s="258" t="s">
        <v>3511</v>
      </c>
      <c r="G1598" s="270" t="s">
        <v>3512</v>
      </c>
      <c r="H1598" s="271">
        <v>45</v>
      </c>
      <c r="I1598" s="273" t="s">
        <v>123</v>
      </c>
      <c r="J1598" s="274">
        <v>38778</v>
      </c>
      <c r="K1598" s="42"/>
    </row>
    <row r="1599" spans="1:153" s="2" customFormat="1" ht="31.5" x14ac:dyDescent="0.15">
      <c r="A1599" s="259"/>
      <c r="B1599" s="42"/>
      <c r="C1599" s="268">
        <v>192</v>
      </c>
      <c r="D1599" s="258" t="s">
        <v>10</v>
      </c>
      <c r="E1599" s="258" t="s">
        <v>3513</v>
      </c>
      <c r="F1599" s="258" t="s">
        <v>3514</v>
      </c>
      <c r="G1599" s="270">
        <v>1949</v>
      </c>
      <c r="H1599" s="271">
        <v>125</v>
      </c>
      <c r="I1599" s="257" t="s">
        <v>2502</v>
      </c>
      <c r="J1599" s="272">
        <v>41929</v>
      </c>
      <c r="K1599" s="42"/>
    </row>
    <row r="1600" spans="1:153" s="2" customFormat="1" ht="10.5" x14ac:dyDescent="0.15">
      <c r="A1600" s="259" t="s">
        <v>1</v>
      </c>
      <c r="B1600" s="42"/>
      <c r="C1600" s="268">
        <v>193</v>
      </c>
      <c r="D1600" s="258" t="s">
        <v>10</v>
      </c>
      <c r="E1600" s="269" t="s">
        <v>3509</v>
      </c>
      <c r="F1600" s="258" t="s">
        <v>3515</v>
      </c>
      <c r="G1600" s="270">
        <v>1959</v>
      </c>
      <c r="H1600" s="271">
        <v>75</v>
      </c>
      <c r="I1600" s="273" t="s">
        <v>123</v>
      </c>
      <c r="J1600" s="274">
        <v>38778</v>
      </c>
      <c r="K1600" s="42"/>
    </row>
    <row r="1601" spans="1:153" s="2" customFormat="1" ht="10.5" x14ac:dyDescent="0.15">
      <c r="A1601" s="259"/>
      <c r="B1601" s="42"/>
      <c r="C1601" s="268">
        <v>194</v>
      </c>
      <c r="D1601" s="258" t="s">
        <v>10</v>
      </c>
      <c r="E1601" s="258" t="s">
        <v>3516</v>
      </c>
      <c r="F1601" s="258" t="s">
        <v>3517</v>
      </c>
      <c r="G1601" s="270">
        <v>1940</v>
      </c>
      <c r="H1601" s="271">
        <v>50</v>
      </c>
      <c r="I1601" s="257" t="s">
        <v>803</v>
      </c>
      <c r="J1601" s="272">
        <v>39176</v>
      </c>
      <c r="K1601" s="42"/>
    </row>
    <row r="1602" spans="1:153" s="2" customFormat="1" ht="31.5" x14ac:dyDescent="0.15">
      <c r="A1602" s="259"/>
      <c r="B1602" s="42"/>
      <c r="C1602" s="268">
        <v>195</v>
      </c>
      <c r="D1602" s="258" t="s">
        <v>3072</v>
      </c>
      <c r="E1602" s="258" t="s">
        <v>3518</v>
      </c>
      <c r="F1602" s="258" t="s">
        <v>3519</v>
      </c>
      <c r="G1602" s="270">
        <v>1977</v>
      </c>
      <c r="H1602" s="271">
        <v>50</v>
      </c>
      <c r="I1602" s="257" t="s">
        <v>803</v>
      </c>
      <c r="J1602" s="272">
        <v>39080</v>
      </c>
      <c r="K1602" s="42"/>
      <c r="L1602" s="277"/>
      <c r="M1602" s="277"/>
      <c r="N1602" s="277"/>
      <c r="O1602" s="277"/>
      <c r="P1602" s="277"/>
      <c r="Q1602" s="277"/>
      <c r="R1602" s="277"/>
      <c r="S1602" s="277"/>
      <c r="T1602" s="277"/>
      <c r="U1602" s="277"/>
      <c r="V1602" s="277"/>
      <c r="W1602" s="277"/>
      <c r="X1602" s="277"/>
      <c r="Y1602" s="277"/>
      <c r="Z1602" s="277"/>
      <c r="AA1602" s="277"/>
      <c r="AB1602" s="277"/>
      <c r="AC1602" s="277"/>
      <c r="AD1602" s="277"/>
      <c r="AE1602" s="277"/>
      <c r="AF1602" s="277"/>
      <c r="AG1602" s="277"/>
      <c r="AH1602" s="277"/>
      <c r="AI1602" s="277"/>
      <c r="AJ1602" s="277"/>
      <c r="AK1602" s="277"/>
      <c r="AL1602" s="277"/>
      <c r="AM1602" s="277"/>
      <c r="AN1602" s="277"/>
      <c r="AO1602" s="277"/>
      <c r="AP1602" s="277"/>
      <c r="AQ1602" s="277"/>
      <c r="AR1602" s="277"/>
      <c r="AS1602" s="277"/>
      <c r="AT1602" s="277"/>
      <c r="AU1602" s="277"/>
      <c r="AV1602" s="277"/>
      <c r="AW1602" s="277"/>
      <c r="AX1602" s="277"/>
      <c r="AY1602" s="277"/>
      <c r="AZ1602" s="277"/>
      <c r="BA1602" s="277"/>
      <c r="BB1602" s="277"/>
      <c r="BC1602" s="277"/>
      <c r="BD1602" s="277"/>
      <c r="BE1602" s="277"/>
      <c r="BF1602" s="277"/>
      <c r="BG1602" s="277"/>
      <c r="BH1602" s="277"/>
      <c r="BI1602" s="277"/>
      <c r="BJ1602" s="277"/>
      <c r="BK1602" s="277"/>
      <c r="BL1602" s="277"/>
      <c r="BM1602" s="277"/>
      <c r="BN1602" s="277"/>
      <c r="BO1602" s="277"/>
      <c r="BP1602" s="277"/>
      <c r="BQ1602" s="277"/>
      <c r="BR1602" s="277"/>
      <c r="BS1602" s="277"/>
      <c r="BT1602" s="277"/>
      <c r="BU1602" s="277"/>
      <c r="BV1602" s="277"/>
      <c r="BW1602" s="277"/>
      <c r="BX1602" s="277"/>
      <c r="BY1602" s="277"/>
      <c r="BZ1602" s="277"/>
      <c r="CA1602" s="277"/>
      <c r="CB1602" s="277"/>
      <c r="CC1602" s="277"/>
      <c r="CD1602" s="277"/>
      <c r="CE1602" s="277"/>
      <c r="CF1602" s="277"/>
      <c r="CG1602" s="277"/>
      <c r="CH1602" s="277"/>
      <c r="CI1602" s="277"/>
      <c r="CJ1602" s="277"/>
      <c r="CK1602" s="277"/>
      <c r="CL1602" s="277"/>
      <c r="CM1602" s="277"/>
      <c r="CN1602" s="277"/>
      <c r="CO1602" s="277"/>
      <c r="CP1602" s="277"/>
      <c r="CQ1602" s="277"/>
      <c r="CR1602" s="277"/>
      <c r="CS1602" s="277"/>
      <c r="CT1602" s="277"/>
      <c r="CU1602" s="277"/>
      <c r="CV1602" s="277"/>
      <c r="CW1602" s="277"/>
      <c r="CX1602" s="277"/>
      <c r="CY1602" s="277"/>
      <c r="CZ1602" s="277"/>
      <c r="DA1602" s="277"/>
      <c r="DB1602" s="277"/>
      <c r="DC1602" s="277"/>
      <c r="DD1602" s="277"/>
      <c r="DE1602" s="277"/>
      <c r="DF1602" s="277"/>
      <c r="DG1602" s="277"/>
      <c r="DH1602" s="277"/>
      <c r="DI1602" s="277"/>
      <c r="DJ1602" s="277"/>
      <c r="DK1602" s="277"/>
      <c r="DL1602" s="277"/>
      <c r="DM1602" s="277"/>
      <c r="DN1602" s="277"/>
      <c r="DO1602" s="277"/>
      <c r="DP1602" s="277"/>
      <c r="DQ1602" s="277"/>
      <c r="DR1602" s="277"/>
      <c r="DS1602" s="277"/>
      <c r="DT1602" s="277"/>
      <c r="DU1602" s="277"/>
      <c r="DV1602" s="277"/>
      <c r="DW1602" s="277"/>
      <c r="DX1602" s="277"/>
      <c r="DY1602" s="277"/>
      <c r="DZ1602" s="277"/>
      <c r="EA1602" s="277"/>
      <c r="EB1602" s="277"/>
      <c r="EC1602" s="277"/>
      <c r="ED1602" s="277"/>
      <c r="EE1602" s="277"/>
      <c r="EF1602" s="277"/>
      <c r="EG1602" s="277"/>
      <c r="EH1602" s="277"/>
      <c r="EI1602" s="277"/>
      <c r="EJ1602" s="277"/>
      <c r="EK1602" s="277"/>
      <c r="EL1602" s="277"/>
      <c r="EM1602" s="277"/>
      <c r="EN1602" s="277"/>
      <c r="EO1602" s="277"/>
      <c r="EP1602" s="277"/>
      <c r="EQ1602" s="277"/>
      <c r="ER1602" s="277"/>
      <c r="ES1602" s="277"/>
      <c r="ET1602" s="277"/>
      <c r="EU1602" s="277"/>
      <c r="EV1602" s="277"/>
      <c r="EW1602" s="277"/>
    </row>
    <row r="1603" spans="1:153" s="2" customFormat="1" ht="21" x14ac:dyDescent="0.15">
      <c r="A1603" s="259"/>
      <c r="C1603" s="268">
        <v>196</v>
      </c>
      <c r="D1603" s="258" t="s">
        <v>10</v>
      </c>
      <c r="E1603" s="258" t="s">
        <v>3520</v>
      </c>
      <c r="F1603" s="258" t="s">
        <v>3521</v>
      </c>
      <c r="G1603" s="270">
        <v>1980</v>
      </c>
      <c r="H1603" s="275">
        <f>150/21+0.01</f>
        <v>7.152857142857143</v>
      </c>
      <c r="I1603" s="271" t="s">
        <v>3522</v>
      </c>
      <c r="J1603" s="272">
        <v>40397</v>
      </c>
      <c r="L1603" s="277"/>
      <c r="M1603" s="277"/>
      <c r="N1603" s="277"/>
      <c r="O1603" s="277"/>
      <c r="P1603" s="277"/>
      <c r="Q1603" s="277"/>
      <c r="R1603" s="277"/>
      <c r="S1603" s="277"/>
      <c r="T1603" s="277"/>
      <c r="U1603" s="277"/>
      <c r="V1603" s="277"/>
      <c r="W1603" s="277"/>
      <c r="X1603" s="277"/>
      <c r="Y1603" s="277"/>
      <c r="Z1603" s="277"/>
      <c r="AA1603" s="277"/>
      <c r="AB1603" s="277"/>
      <c r="AC1603" s="277"/>
      <c r="AD1603" s="277"/>
      <c r="AE1603" s="277"/>
      <c r="AF1603" s="277"/>
      <c r="AG1603" s="277"/>
      <c r="AH1603" s="277"/>
      <c r="AI1603" s="277"/>
      <c r="AJ1603" s="277"/>
      <c r="AK1603" s="277"/>
      <c r="AL1603" s="277"/>
      <c r="AM1603" s="277"/>
      <c r="AN1603" s="277"/>
      <c r="AO1603" s="277"/>
      <c r="AP1603" s="277"/>
      <c r="AQ1603" s="277"/>
      <c r="AR1603" s="277"/>
      <c r="AS1603" s="277"/>
      <c r="AT1603" s="277"/>
      <c r="AU1603" s="277"/>
      <c r="AV1603" s="277"/>
      <c r="AW1603" s="277"/>
      <c r="AX1603" s="277"/>
      <c r="AY1603" s="277"/>
      <c r="AZ1603" s="277"/>
      <c r="BA1603" s="277"/>
      <c r="BB1603" s="277"/>
      <c r="BC1603" s="277"/>
      <c r="BD1603" s="277"/>
      <c r="BE1603" s="277"/>
      <c r="BF1603" s="277"/>
      <c r="BG1603" s="277"/>
      <c r="BH1603" s="277"/>
      <c r="BI1603" s="277"/>
      <c r="BJ1603" s="277"/>
      <c r="BK1603" s="277"/>
      <c r="BL1603" s="277"/>
      <c r="BM1603" s="277"/>
      <c r="BN1603" s="277"/>
      <c r="BO1603" s="277"/>
      <c r="BP1603" s="277"/>
      <c r="BQ1603" s="277"/>
      <c r="BR1603" s="277"/>
      <c r="BS1603" s="277"/>
      <c r="BT1603" s="277"/>
      <c r="BU1603" s="277"/>
      <c r="BV1603" s="277"/>
      <c r="BW1603" s="277"/>
      <c r="BX1603" s="277"/>
      <c r="BY1603" s="277"/>
      <c r="BZ1603" s="277"/>
      <c r="CA1603" s="277"/>
      <c r="CB1603" s="277"/>
      <c r="CC1603" s="277"/>
      <c r="CD1603" s="277"/>
      <c r="CE1603" s="277"/>
      <c r="CF1603" s="277"/>
      <c r="CG1603" s="277"/>
      <c r="CH1603" s="277"/>
      <c r="CI1603" s="277"/>
      <c r="CJ1603" s="277"/>
      <c r="CK1603" s="277"/>
      <c r="CL1603" s="277"/>
      <c r="CM1603" s="277"/>
      <c r="CN1603" s="277"/>
      <c r="CO1603" s="277"/>
      <c r="CP1603" s="277"/>
      <c r="CQ1603" s="277"/>
      <c r="CR1603" s="277"/>
      <c r="CS1603" s="277"/>
      <c r="CT1603" s="277"/>
      <c r="CU1603" s="277"/>
      <c r="CV1603" s="277"/>
      <c r="CW1603" s="277"/>
      <c r="CX1603" s="277"/>
      <c r="CY1603" s="277"/>
      <c r="CZ1603" s="277"/>
      <c r="DA1603" s="277"/>
      <c r="DB1603" s="277"/>
      <c r="DC1603" s="277"/>
      <c r="DD1603" s="277"/>
      <c r="DE1603" s="277"/>
      <c r="DF1603" s="277"/>
      <c r="DG1603" s="277"/>
      <c r="DH1603" s="277"/>
      <c r="DI1603" s="277"/>
      <c r="DJ1603" s="277"/>
      <c r="DK1603" s="277"/>
      <c r="DL1603" s="277"/>
      <c r="DM1603" s="277"/>
      <c r="DN1603" s="277"/>
      <c r="DO1603" s="277"/>
      <c r="DP1603" s="277"/>
      <c r="DQ1603" s="277"/>
      <c r="DR1603" s="277"/>
      <c r="DS1603" s="277"/>
      <c r="DT1603" s="277"/>
      <c r="DU1603" s="277"/>
      <c r="DV1603" s="277"/>
      <c r="DW1603" s="277"/>
      <c r="DX1603" s="277"/>
      <c r="DY1603" s="277"/>
      <c r="DZ1603" s="277"/>
      <c r="EA1603" s="277"/>
      <c r="EB1603" s="277"/>
      <c r="EC1603" s="277"/>
      <c r="ED1603" s="277"/>
      <c r="EE1603" s="277"/>
      <c r="EF1603" s="277"/>
      <c r="EG1603" s="277"/>
      <c r="EH1603" s="277"/>
      <c r="EI1603" s="277"/>
      <c r="EJ1603" s="277"/>
      <c r="EK1603" s="277"/>
      <c r="EL1603" s="277"/>
      <c r="EM1603" s="277"/>
      <c r="EN1603" s="277"/>
      <c r="EO1603" s="277"/>
      <c r="EP1603" s="277"/>
      <c r="EQ1603" s="277"/>
      <c r="ER1603" s="277"/>
      <c r="ES1603" s="277"/>
      <c r="ET1603" s="277"/>
      <c r="EU1603" s="277"/>
      <c r="EV1603" s="277"/>
      <c r="EW1603" s="277"/>
    </row>
    <row r="1604" spans="1:153" s="2" customFormat="1" ht="21" x14ac:dyDescent="0.15">
      <c r="A1604" s="259"/>
      <c r="B1604" s="42"/>
      <c r="C1604" s="268">
        <v>197</v>
      </c>
      <c r="D1604" s="258" t="s">
        <v>10</v>
      </c>
      <c r="E1604" s="258" t="s">
        <v>3523</v>
      </c>
      <c r="F1604" s="258" t="s">
        <v>3524</v>
      </c>
      <c r="G1604" s="270">
        <v>1845</v>
      </c>
      <c r="H1604" s="271">
        <v>0</v>
      </c>
      <c r="I1604" s="257" t="s">
        <v>3525</v>
      </c>
      <c r="J1604" s="272">
        <v>40325</v>
      </c>
      <c r="K1604" s="42"/>
      <c r="L1604" s="277"/>
      <c r="M1604" s="277"/>
      <c r="N1604" s="277"/>
      <c r="O1604" s="277"/>
      <c r="P1604" s="277"/>
      <c r="Q1604" s="277"/>
      <c r="R1604" s="277"/>
      <c r="S1604" s="277"/>
      <c r="T1604" s="277"/>
      <c r="U1604" s="277"/>
      <c r="V1604" s="277"/>
      <c r="W1604" s="277"/>
      <c r="X1604" s="277"/>
      <c r="Y1604" s="277"/>
      <c r="Z1604" s="277"/>
      <c r="AA1604" s="277"/>
      <c r="AB1604" s="277"/>
      <c r="AC1604" s="277"/>
      <c r="AD1604" s="277"/>
      <c r="AE1604" s="277"/>
      <c r="AF1604" s="277"/>
      <c r="AG1604" s="277"/>
      <c r="AH1604" s="277"/>
      <c r="AI1604" s="277"/>
      <c r="AJ1604" s="277"/>
      <c r="AK1604" s="277"/>
      <c r="AL1604" s="277"/>
      <c r="AM1604" s="277"/>
      <c r="AN1604" s="277"/>
      <c r="AO1604" s="277"/>
      <c r="AP1604" s="277"/>
      <c r="AQ1604" s="277"/>
      <c r="AR1604" s="277"/>
      <c r="AS1604" s="277"/>
      <c r="AT1604" s="277"/>
      <c r="AU1604" s="277"/>
      <c r="AV1604" s="277"/>
      <c r="AW1604" s="277"/>
      <c r="AX1604" s="277"/>
      <c r="AY1604" s="277"/>
      <c r="AZ1604" s="277"/>
      <c r="BA1604" s="277"/>
      <c r="BB1604" s="277"/>
      <c r="BC1604" s="277"/>
      <c r="BD1604" s="277"/>
      <c r="BE1604" s="277"/>
      <c r="BF1604" s="277"/>
      <c r="BG1604" s="277"/>
      <c r="BH1604" s="277"/>
      <c r="BI1604" s="277"/>
      <c r="BJ1604" s="277"/>
      <c r="BK1604" s="277"/>
      <c r="BL1604" s="277"/>
      <c r="BM1604" s="277"/>
      <c r="BN1604" s="277"/>
      <c r="BO1604" s="277"/>
      <c r="BP1604" s="277"/>
      <c r="BQ1604" s="277"/>
      <c r="BR1604" s="277"/>
      <c r="BS1604" s="277"/>
      <c r="BT1604" s="277"/>
      <c r="BU1604" s="277"/>
      <c r="BV1604" s="277"/>
      <c r="BW1604" s="277"/>
      <c r="BX1604" s="277"/>
      <c r="BY1604" s="277"/>
      <c r="BZ1604" s="277"/>
      <c r="CA1604" s="277"/>
      <c r="CB1604" s="277"/>
      <c r="CC1604" s="277"/>
      <c r="CD1604" s="277"/>
      <c r="CE1604" s="277"/>
      <c r="CF1604" s="277"/>
      <c r="CG1604" s="277"/>
      <c r="CH1604" s="277"/>
      <c r="CI1604" s="277"/>
      <c r="CJ1604" s="277"/>
      <c r="CK1604" s="277"/>
      <c r="CL1604" s="277"/>
      <c r="CM1604" s="277"/>
      <c r="CN1604" s="277"/>
      <c r="CO1604" s="277"/>
      <c r="CP1604" s="277"/>
      <c r="CQ1604" s="277"/>
      <c r="CR1604" s="277"/>
      <c r="CS1604" s="277"/>
      <c r="CT1604" s="277"/>
      <c r="CU1604" s="277"/>
      <c r="CV1604" s="277"/>
      <c r="CW1604" s="277"/>
      <c r="CX1604" s="277"/>
      <c r="CY1604" s="277"/>
      <c r="CZ1604" s="277"/>
      <c r="DA1604" s="277"/>
      <c r="DB1604" s="277"/>
      <c r="DC1604" s="277"/>
      <c r="DD1604" s="277"/>
      <c r="DE1604" s="277"/>
      <c r="DF1604" s="277"/>
      <c r="DG1604" s="277"/>
      <c r="DH1604" s="277"/>
      <c r="DI1604" s="277"/>
      <c r="DJ1604" s="277"/>
      <c r="DK1604" s="277"/>
      <c r="DL1604" s="277"/>
      <c r="DM1604" s="277"/>
      <c r="DN1604" s="277"/>
      <c r="DO1604" s="277"/>
      <c r="DP1604" s="277"/>
      <c r="DQ1604" s="277"/>
      <c r="DR1604" s="277"/>
      <c r="DS1604" s="277"/>
      <c r="DT1604" s="277"/>
      <c r="DU1604" s="277"/>
      <c r="DV1604" s="277"/>
      <c r="DW1604" s="277"/>
      <c r="DX1604" s="277"/>
      <c r="DY1604" s="277"/>
      <c r="DZ1604" s="277"/>
      <c r="EA1604" s="277"/>
      <c r="EB1604" s="277"/>
      <c r="EC1604" s="277"/>
      <c r="ED1604" s="277"/>
      <c r="EE1604" s="277"/>
      <c r="EF1604" s="277"/>
      <c r="EG1604" s="277"/>
      <c r="EH1604" s="277"/>
      <c r="EI1604" s="277"/>
      <c r="EJ1604" s="277"/>
      <c r="EK1604" s="277"/>
      <c r="EL1604" s="277"/>
      <c r="EM1604" s="277"/>
      <c r="EN1604" s="277"/>
      <c r="EO1604" s="277"/>
      <c r="EP1604" s="277"/>
      <c r="EQ1604" s="277"/>
      <c r="ER1604" s="277"/>
      <c r="ES1604" s="277"/>
      <c r="ET1604" s="277"/>
      <c r="EU1604" s="277"/>
      <c r="EV1604" s="277"/>
      <c r="EW1604" s="277"/>
    </row>
    <row r="1605" spans="1:153" s="2" customFormat="1" ht="21" x14ac:dyDescent="0.15">
      <c r="A1605" s="259"/>
      <c r="B1605" s="42"/>
      <c r="C1605" s="268">
        <v>198</v>
      </c>
      <c r="D1605" s="285" t="s">
        <v>10</v>
      </c>
      <c r="E1605" s="258" t="s">
        <v>3526</v>
      </c>
      <c r="F1605" s="258" t="s">
        <v>3524</v>
      </c>
      <c r="G1605" s="270">
        <v>1883</v>
      </c>
      <c r="H1605" s="271">
        <v>0</v>
      </c>
      <c r="I1605" s="257" t="s">
        <v>84</v>
      </c>
      <c r="J1605" s="272">
        <v>42663</v>
      </c>
      <c r="K1605" s="42"/>
      <c r="L1605" s="277"/>
      <c r="M1605" s="277"/>
      <c r="N1605" s="277"/>
      <c r="O1605" s="277"/>
      <c r="P1605" s="277"/>
      <c r="Q1605" s="277"/>
      <c r="R1605" s="277"/>
      <c r="S1605" s="277"/>
      <c r="T1605" s="277"/>
      <c r="U1605" s="277"/>
      <c r="V1605" s="277"/>
      <c r="W1605" s="277"/>
      <c r="X1605" s="277"/>
      <c r="Y1605" s="277"/>
      <c r="Z1605" s="277"/>
      <c r="AA1605" s="277"/>
      <c r="AB1605" s="277"/>
      <c r="AC1605" s="277"/>
      <c r="AD1605" s="277"/>
      <c r="AE1605" s="277"/>
      <c r="AF1605" s="277"/>
      <c r="AG1605" s="277"/>
      <c r="AH1605" s="277"/>
      <c r="AI1605" s="277"/>
      <c r="AJ1605" s="277"/>
      <c r="AK1605" s="277"/>
      <c r="AL1605" s="277"/>
      <c r="AM1605" s="277"/>
      <c r="AN1605" s="277"/>
      <c r="AO1605" s="277"/>
      <c r="AP1605" s="277"/>
      <c r="AQ1605" s="277"/>
      <c r="AR1605" s="277"/>
      <c r="AS1605" s="277"/>
      <c r="AT1605" s="277"/>
      <c r="AU1605" s="277"/>
      <c r="AV1605" s="277"/>
      <c r="AW1605" s="277"/>
      <c r="AX1605" s="277"/>
      <c r="AY1605" s="277"/>
      <c r="AZ1605" s="277"/>
      <c r="BA1605" s="277"/>
      <c r="BB1605" s="277"/>
      <c r="BC1605" s="277"/>
      <c r="BD1605" s="277"/>
      <c r="BE1605" s="277"/>
      <c r="BF1605" s="277"/>
      <c r="BG1605" s="277"/>
      <c r="BH1605" s="277"/>
      <c r="BI1605" s="277"/>
      <c r="BJ1605" s="277"/>
      <c r="BK1605" s="277"/>
      <c r="BL1605" s="277"/>
      <c r="BM1605" s="277"/>
      <c r="BN1605" s="277"/>
      <c r="BO1605" s="277"/>
      <c r="BP1605" s="277"/>
      <c r="BQ1605" s="277"/>
      <c r="BR1605" s="277"/>
      <c r="BS1605" s="277"/>
      <c r="BT1605" s="277"/>
      <c r="BU1605" s="277"/>
      <c r="BV1605" s="277"/>
      <c r="BW1605" s="277"/>
      <c r="BX1605" s="277"/>
      <c r="BY1605" s="277"/>
      <c r="BZ1605" s="277"/>
      <c r="CA1605" s="277"/>
      <c r="CB1605" s="277"/>
      <c r="CC1605" s="277"/>
      <c r="CD1605" s="277"/>
      <c r="CE1605" s="277"/>
      <c r="CF1605" s="277"/>
      <c r="CG1605" s="277"/>
      <c r="CH1605" s="277"/>
      <c r="CI1605" s="277"/>
      <c r="CJ1605" s="277"/>
      <c r="CK1605" s="277"/>
      <c r="CL1605" s="277"/>
      <c r="CM1605" s="277"/>
      <c r="CN1605" s="277"/>
      <c r="CO1605" s="277"/>
      <c r="CP1605" s="277"/>
      <c r="CQ1605" s="277"/>
      <c r="CR1605" s="277"/>
      <c r="CS1605" s="277"/>
      <c r="CT1605" s="277"/>
      <c r="CU1605" s="277"/>
      <c r="CV1605" s="277"/>
      <c r="CW1605" s="277"/>
      <c r="CX1605" s="277"/>
      <c r="CY1605" s="277"/>
      <c r="CZ1605" s="277"/>
      <c r="DA1605" s="277"/>
      <c r="DB1605" s="277"/>
      <c r="DC1605" s="277"/>
      <c r="DD1605" s="277"/>
      <c r="DE1605" s="277"/>
      <c r="DF1605" s="277"/>
      <c r="DG1605" s="277"/>
      <c r="DH1605" s="277"/>
      <c r="DI1605" s="277"/>
      <c r="DJ1605" s="277"/>
      <c r="DK1605" s="277"/>
      <c r="DL1605" s="277"/>
      <c r="DM1605" s="277"/>
      <c r="DN1605" s="277"/>
      <c r="DO1605" s="277"/>
      <c r="DP1605" s="277"/>
      <c r="DQ1605" s="277"/>
      <c r="DR1605" s="277"/>
      <c r="DS1605" s="277"/>
      <c r="DT1605" s="277"/>
      <c r="DU1605" s="277"/>
      <c r="DV1605" s="277"/>
      <c r="DW1605" s="277"/>
      <c r="DX1605" s="277"/>
      <c r="DY1605" s="277"/>
      <c r="DZ1605" s="277"/>
      <c r="EA1605" s="277"/>
      <c r="EB1605" s="277"/>
      <c r="EC1605" s="277"/>
      <c r="ED1605" s="277"/>
      <c r="EE1605" s="277"/>
      <c r="EF1605" s="277"/>
      <c r="EG1605" s="277"/>
      <c r="EH1605" s="277"/>
      <c r="EI1605" s="277"/>
      <c r="EJ1605" s="277"/>
      <c r="EK1605" s="277"/>
      <c r="EL1605" s="277"/>
      <c r="EM1605" s="277"/>
      <c r="EN1605" s="277"/>
      <c r="EO1605" s="277"/>
      <c r="EP1605" s="277"/>
      <c r="EQ1605" s="277"/>
      <c r="ER1605" s="277"/>
      <c r="ES1605" s="277"/>
      <c r="ET1605" s="277"/>
      <c r="EU1605" s="277"/>
      <c r="EV1605" s="277"/>
      <c r="EW1605" s="277"/>
    </row>
    <row r="1606" spans="1:153" s="2" customFormat="1" ht="31.5" x14ac:dyDescent="0.15">
      <c r="A1606" s="259"/>
      <c r="B1606" s="42"/>
      <c r="C1606" s="268">
        <v>199</v>
      </c>
      <c r="D1606" s="258" t="s">
        <v>10</v>
      </c>
      <c r="E1606" s="258" t="s">
        <v>3527</v>
      </c>
      <c r="F1606" s="258" t="s">
        <v>3528</v>
      </c>
      <c r="G1606" s="270" t="s">
        <v>3529</v>
      </c>
      <c r="H1606" s="271">
        <v>0</v>
      </c>
      <c r="I1606" s="257" t="s">
        <v>2307</v>
      </c>
      <c r="J1606" s="272">
        <v>39696</v>
      </c>
      <c r="K1606" s="42"/>
      <c r="L1606" s="277"/>
      <c r="M1606" s="277"/>
      <c r="N1606" s="277"/>
      <c r="O1606" s="277"/>
      <c r="P1606" s="277"/>
      <c r="Q1606" s="277"/>
      <c r="R1606" s="277"/>
      <c r="S1606" s="277"/>
      <c r="T1606" s="277"/>
      <c r="U1606" s="277"/>
      <c r="V1606" s="277"/>
      <c r="W1606" s="277"/>
      <c r="X1606" s="277"/>
      <c r="Y1606" s="277"/>
      <c r="Z1606" s="277"/>
      <c r="AA1606" s="277"/>
      <c r="AB1606" s="277"/>
      <c r="AC1606" s="277"/>
      <c r="AD1606" s="277"/>
      <c r="AE1606" s="277"/>
      <c r="AF1606" s="277"/>
      <c r="AG1606" s="277"/>
      <c r="AH1606" s="277"/>
      <c r="AI1606" s="277"/>
      <c r="AJ1606" s="277"/>
      <c r="AK1606" s="277"/>
      <c r="AL1606" s="277"/>
      <c r="AM1606" s="277"/>
      <c r="AN1606" s="277"/>
      <c r="AO1606" s="277"/>
      <c r="AP1606" s="277"/>
      <c r="AQ1606" s="277"/>
      <c r="AR1606" s="277"/>
      <c r="AS1606" s="277"/>
      <c r="AT1606" s="277"/>
      <c r="AU1606" s="277"/>
      <c r="AV1606" s="277"/>
      <c r="AW1606" s="277"/>
      <c r="AX1606" s="277"/>
      <c r="AY1606" s="277"/>
      <c r="AZ1606" s="277"/>
      <c r="BA1606" s="277"/>
      <c r="BB1606" s="277"/>
      <c r="BC1606" s="277"/>
      <c r="BD1606" s="277"/>
      <c r="BE1606" s="277"/>
      <c r="BF1606" s="277"/>
      <c r="BG1606" s="277"/>
      <c r="BH1606" s="277"/>
      <c r="BI1606" s="277"/>
      <c r="BJ1606" s="277"/>
      <c r="BK1606" s="277"/>
      <c r="BL1606" s="277"/>
      <c r="BM1606" s="277"/>
      <c r="BN1606" s="277"/>
      <c r="BO1606" s="277"/>
      <c r="BP1606" s="277"/>
      <c r="BQ1606" s="277"/>
      <c r="BR1606" s="277"/>
      <c r="BS1606" s="277"/>
      <c r="BT1606" s="277"/>
      <c r="BU1606" s="277"/>
      <c r="BV1606" s="277"/>
      <c r="BW1606" s="277"/>
      <c r="BX1606" s="277"/>
      <c r="BY1606" s="277"/>
      <c r="BZ1606" s="277"/>
      <c r="CA1606" s="277"/>
      <c r="CB1606" s="277"/>
      <c r="CC1606" s="277"/>
      <c r="CD1606" s="277"/>
      <c r="CE1606" s="277"/>
      <c r="CF1606" s="277"/>
      <c r="CG1606" s="277"/>
      <c r="CH1606" s="277"/>
      <c r="CI1606" s="277"/>
      <c r="CJ1606" s="277"/>
      <c r="CK1606" s="277"/>
      <c r="CL1606" s="277"/>
      <c r="CM1606" s="277"/>
      <c r="CN1606" s="277"/>
      <c r="CO1606" s="277"/>
      <c r="CP1606" s="277"/>
      <c r="CQ1606" s="277"/>
      <c r="CR1606" s="277"/>
      <c r="CS1606" s="277"/>
      <c r="CT1606" s="277"/>
      <c r="CU1606" s="277"/>
      <c r="CV1606" s="277"/>
      <c r="CW1606" s="277"/>
      <c r="CX1606" s="277"/>
      <c r="CY1606" s="277"/>
      <c r="CZ1606" s="277"/>
      <c r="DA1606" s="277"/>
      <c r="DB1606" s="277"/>
      <c r="DC1606" s="277"/>
      <c r="DD1606" s="277"/>
      <c r="DE1606" s="277"/>
      <c r="DF1606" s="277"/>
      <c r="DG1606" s="277"/>
      <c r="DH1606" s="277"/>
      <c r="DI1606" s="277"/>
      <c r="DJ1606" s="277"/>
      <c r="DK1606" s="277"/>
      <c r="DL1606" s="277"/>
      <c r="DM1606" s="277"/>
      <c r="DN1606" s="277"/>
      <c r="DO1606" s="277"/>
      <c r="DP1606" s="277"/>
      <c r="DQ1606" s="277"/>
      <c r="DR1606" s="277"/>
      <c r="DS1606" s="277"/>
      <c r="DT1606" s="277"/>
      <c r="DU1606" s="277"/>
      <c r="DV1606" s="277"/>
      <c r="DW1606" s="277"/>
      <c r="DX1606" s="277"/>
      <c r="DY1606" s="277"/>
      <c r="DZ1606" s="277"/>
      <c r="EA1606" s="277"/>
      <c r="EB1606" s="277"/>
      <c r="EC1606" s="277"/>
      <c r="ED1606" s="277"/>
      <c r="EE1606" s="277"/>
      <c r="EF1606" s="277"/>
      <c r="EG1606" s="277"/>
      <c r="EH1606" s="277"/>
      <c r="EI1606" s="277"/>
      <c r="EJ1606" s="277"/>
      <c r="EK1606" s="277"/>
      <c r="EL1606" s="277"/>
      <c r="EM1606" s="277"/>
      <c r="EN1606" s="277"/>
      <c r="EO1606" s="277"/>
      <c r="EP1606" s="277"/>
      <c r="EQ1606" s="277"/>
      <c r="ER1606" s="277"/>
      <c r="ES1606" s="277"/>
      <c r="ET1606" s="277"/>
      <c r="EU1606" s="277"/>
      <c r="EV1606" s="277"/>
      <c r="EW1606" s="277"/>
    </row>
    <row r="1607" spans="1:153" s="2" customFormat="1" ht="21" x14ac:dyDescent="0.15">
      <c r="A1607" s="259"/>
      <c r="B1607" s="42"/>
      <c r="C1607" s="268">
        <v>200</v>
      </c>
      <c r="D1607" s="258" t="s">
        <v>10</v>
      </c>
      <c r="E1607" s="258" t="s">
        <v>3530</v>
      </c>
      <c r="F1607" s="258" t="s">
        <v>3531</v>
      </c>
      <c r="G1607" s="270">
        <v>1940</v>
      </c>
      <c r="H1607" s="271">
        <v>20</v>
      </c>
      <c r="I1607" s="257" t="s">
        <v>679</v>
      </c>
      <c r="J1607" s="272">
        <v>42196</v>
      </c>
      <c r="K1607" s="42"/>
      <c r="L1607" s="277"/>
      <c r="M1607" s="277"/>
      <c r="N1607" s="277"/>
      <c r="O1607" s="277"/>
      <c r="P1607" s="277"/>
      <c r="Q1607" s="277"/>
      <c r="R1607" s="277"/>
      <c r="S1607" s="277"/>
      <c r="T1607" s="277"/>
      <c r="U1607" s="277"/>
      <c r="V1607" s="277"/>
      <c r="W1607" s="277"/>
      <c r="X1607" s="277"/>
      <c r="Y1607" s="277"/>
      <c r="Z1607" s="277"/>
      <c r="AA1607" s="277"/>
      <c r="AB1607" s="277"/>
      <c r="AC1607" s="277"/>
      <c r="AD1607" s="277"/>
      <c r="AE1607" s="277"/>
      <c r="AF1607" s="277"/>
      <c r="AG1607" s="277"/>
      <c r="AH1607" s="277"/>
      <c r="AI1607" s="277"/>
      <c r="AJ1607" s="277"/>
      <c r="AK1607" s="277"/>
      <c r="AL1607" s="277"/>
      <c r="AM1607" s="277"/>
      <c r="AN1607" s="277"/>
      <c r="AO1607" s="277"/>
      <c r="AP1607" s="277"/>
      <c r="AQ1607" s="277"/>
      <c r="AR1607" s="277"/>
      <c r="AS1607" s="277"/>
      <c r="AT1607" s="277"/>
      <c r="AU1607" s="277"/>
      <c r="AV1607" s="277"/>
      <c r="AW1607" s="277"/>
      <c r="AX1607" s="277"/>
      <c r="AY1607" s="277"/>
      <c r="AZ1607" s="277"/>
      <c r="BA1607" s="277"/>
      <c r="BB1607" s="277"/>
      <c r="BC1607" s="277"/>
      <c r="BD1607" s="277"/>
      <c r="BE1607" s="277"/>
      <c r="BF1607" s="277"/>
      <c r="BG1607" s="277"/>
      <c r="BH1607" s="277"/>
      <c r="BI1607" s="277"/>
      <c r="BJ1607" s="277"/>
      <c r="BK1607" s="277"/>
      <c r="BL1607" s="277"/>
      <c r="BM1607" s="277"/>
      <c r="BN1607" s="277"/>
      <c r="BO1607" s="277"/>
      <c r="BP1607" s="277"/>
      <c r="BQ1607" s="277"/>
      <c r="BR1607" s="277"/>
      <c r="BS1607" s="277"/>
      <c r="BT1607" s="277"/>
      <c r="BU1607" s="277"/>
      <c r="BV1607" s="277"/>
      <c r="BW1607" s="277"/>
      <c r="BX1607" s="277"/>
      <c r="BY1607" s="277"/>
      <c r="BZ1607" s="277"/>
      <c r="CA1607" s="277"/>
      <c r="CB1607" s="277"/>
      <c r="CC1607" s="277"/>
      <c r="CD1607" s="277"/>
      <c r="CE1607" s="277"/>
      <c r="CF1607" s="277"/>
      <c r="CG1607" s="277"/>
      <c r="CH1607" s="277"/>
      <c r="CI1607" s="277"/>
      <c r="CJ1607" s="277"/>
      <c r="CK1607" s="277"/>
      <c r="CL1607" s="277"/>
      <c r="CM1607" s="277"/>
      <c r="CN1607" s="277"/>
      <c r="CO1607" s="277"/>
      <c r="CP1607" s="277"/>
      <c r="CQ1607" s="277"/>
      <c r="CR1607" s="277"/>
      <c r="CS1607" s="277"/>
      <c r="CT1607" s="277"/>
      <c r="CU1607" s="277"/>
      <c r="CV1607" s="277"/>
      <c r="CW1607" s="277"/>
      <c r="CX1607" s="277"/>
      <c r="CY1607" s="277"/>
      <c r="CZ1607" s="277"/>
      <c r="DA1607" s="277"/>
      <c r="DB1607" s="277"/>
      <c r="DC1607" s="277"/>
      <c r="DD1607" s="277"/>
      <c r="DE1607" s="277"/>
      <c r="DF1607" s="277"/>
      <c r="DG1607" s="277"/>
      <c r="DH1607" s="277"/>
      <c r="DI1607" s="277"/>
      <c r="DJ1607" s="277"/>
      <c r="DK1607" s="277"/>
      <c r="DL1607" s="277"/>
      <c r="DM1607" s="277"/>
      <c r="DN1607" s="277"/>
      <c r="DO1607" s="277"/>
      <c r="DP1607" s="277"/>
      <c r="DQ1607" s="277"/>
      <c r="DR1607" s="277"/>
      <c r="DS1607" s="277"/>
      <c r="DT1607" s="277"/>
      <c r="DU1607" s="277"/>
      <c r="DV1607" s="277"/>
      <c r="DW1607" s="277"/>
      <c r="DX1607" s="277"/>
      <c r="DY1607" s="277"/>
      <c r="DZ1607" s="277"/>
      <c r="EA1607" s="277"/>
      <c r="EB1607" s="277"/>
      <c r="EC1607" s="277"/>
      <c r="ED1607" s="277"/>
      <c r="EE1607" s="277"/>
      <c r="EF1607" s="277"/>
      <c r="EG1607" s="277"/>
      <c r="EH1607" s="277"/>
      <c r="EI1607" s="277"/>
      <c r="EJ1607" s="277"/>
      <c r="EK1607" s="277"/>
      <c r="EL1607" s="277"/>
      <c r="EM1607" s="277"/>
      <c r="EN1607" s="277"/>
      <c r="EO1607" s="277"/>
      <c r="EP1607" s="277"/>
      <c r="EQ1607" s="277"/>
      <c r="ER1607" s="277"/>
      <c r="ES1607" s="277"/>
      <c r="ET1607" s="277"/>
      <c r="EU1607" s="277"/>
      <c r="EV1607" s="277"/>
      <c r="EW1607" s="277"/>
    </row>
    <row r="1608" spans="1:153" s="2" customFormat="1" ht="10.5" x14ac:dyDescent="0.15">
      <c r="A1608" s="259"/>
      <c r="B1608" s="42"/>
      <c r="C1608" s="268">
        <v>201</v>
      </c>
      <c r="D1608" s="258" t="s">
        <v>10</v>
      </c>
      <c r="E1608" s="258" t="s">
        <v>3532</v>
      </c>
      <c r="F1608" s="258" t="s">
        <v>3533</v>
      </c>
      <c r="G1608" s="270">
        <v>2007</v>
      </c>
      <c r="H1608" s="271">
        <v>0</v>
      </c>
      <c r="I1608" s="257"/>
      <c r="J1608" s="272">
        <v>39480</v>
      </c>
      <c r="K1608" s="42"/>
      <c r="L1608" s="277"/>
      <c r="M1608" s="277"/>
      <c r="N1608" s="277"/>
      <c r="O1608" s="277"/>
      <c r="P1608" s="277"/>
      <c r="Q1608" s="277"/>
      <c r="R1608" s="277"/>
      <c r="S1608" s="277"/>
      <c r="T1608" s="277"/>
      <c r="U1608" s="277"/>
      <c r="V1608" s="277"/>
      <c r="W1608" s="277"/>
      <c r="X1608" s="277"/>
      <c r="Y1608" s="277"/>
      <c r="Z1608" s="277"/>
      <c r="AA1608" s="277"/>
      <c r="AB1608" s="277"/>
      <c r="AC1608" s="277"/>
      <c r="AD1608" s="277"/>
      <c r="AE1608" s="277"/>
      <c r="AF1608" s="277"/>
      <c r="AG1608" s="277"/>
      <c r="AH1608" s="277"/>
      <c r="AI1608" s="277"/>
      <c r="AJ1608" s="277"/>
      <c r="AK1608" s="277"/>
      <c r="AL1608" s="277"/>
      <c r="AM1608" s="277"/>
      <c r="AN1608" s="277"/>
      <c r="AO1608" s="277"/>
      <c r="AP1608" s="277"/>
      <c r="AQ1608" s="277"/>
      <c r="AR1608" s="277"/>
      <c r="AS1608" s="277"/>
      <c r="AT1608" s="277"/>
      <c r="AU1608" s="277"/>
      <c r="AV1608" s="277"/>
      <c r="AW1608" s="277"/>
      <c r="AX1608" s="277"/>
      <c r="AY1608" s="277"/>
      <c r="AZ1608" s="277"/>
      <c r="BA1608" s="277"/>
      <c r="BB1608" s="277"/>
      <c r="BC1608" s="277"/>
      <c r="BD1608" s="277"/>
      <c r="BE1608" s="277"/>
      <c r="BF1608" s="277"/>
      <c r="BG1608" s="277"/>
      <c r="BH1608" s="277"/>
      <c r="BI1608" s="277"/>
      <c r="BJ1608" s="277"/>
      <c r="BK1608" s="277"/>
      <c r="BL1608" s="277"/>
      <c r="BM1608" s="277"/>
      <c r="BN1608" s="277"/>
      <c r="BO1608" s="277"/>
      <c r="BP1608" s="277"/>
      <c r="BQ1608" s="277"/>
      <c r="BR1608" s="277"/>
      <c r="BS1608" s="277"/>
      <c r="BT1608" s="277"/>
      <c r="BU1608" s="277"/>
      <c r="BV1608" s="277"/>
      <c r="BW1608" s="277"/>
      <c r="BX1608" s="277"/>
      <c r="BY1608" s="277"/>
      <c r="BZ1608" s="277"/>
      <c r="CA1608" s="277"/>
      <c r="CB1608" s="277"/>
      <c r="CC1608" s="277"/>
      <c r="CD1608" s="277"/>
      <c r="CE1608" s="277"/>
      <c r="CF1608" s="277"/>
      <c r="CG1608" s="277"/>
      <c r="CH1608" s="277"/>
      <c r="CI1608" s="277"/>
      <c r="CJ1608" s="277"/>
      <c r="CK1608" s="277"/>
      <c r="CL1608" s="277"/>
      <c r="CM1608" s="277"/>
      <c r="CN1608" s="277"/>
      <c r="CO1608" s="277"/>
      <c r="CP1608" s="277"/>
      <c r="CQ1608" s="277"/>
      <c r="CR1608" s="277"/>
      <c r="CS1608" s="277"/>
      <c r="CT1608" s="277"/>
      <c r="CU1608" s="277"/>
      <c r="CV1608" s="277"/>
      <c r="CW1608" s="277"/>
      <c r="CX1608" s="277"/>
      <c r="CY1608" s="277"/>
      <c r="CZ1608" s="277"/>
      <c r="DA1608" s="277"/>
      <c r="DB1608" s="277"/>
      <c r="DC1608" s="277"/>
      <c r="DD1608" s="277"/>
      <c r="DE1608" s="277"/>
      <c r="DF1608" s="277"/>
      <c r="DG1608" s="277"/>
      <c r="DH1608" s="277"/>
      <c r="DI1608" s="277"/>
      <c r="DJ1608" s="277"/>
      <c r="DK1608" s="277"/>
      <c r="DL1608" s="277"/>
      <c r="DM1608" s="277"/>
      <c r="DN1608" s="277"/>
      <c r="DO1608" s="277"/>
      <c r="DP1608" s="277"/>
      <c r="DQ1608" s="277"/>
      <c r="DR1608" s="277"/>
      <c r="DS1608" s="277"/>
      <c r="DT1608" s="277"/>
      <c r="DU1608" s="277"/>
      <c r="DV1608" s="277"/>
      <c r="DW1608" s="277"/>
      <c r="DX1608" s="277"/>
      <c r="DY1608" s="277"/>
      <c r="DZ1608" s="277"/>
      <c r="EA1608" s="277"/>
      <c r="EB1608" s="277"/>
      <c r="EC1608" s="277"/>
      <c r="ED1608" s="277"/>
      <c r="EE1608" s="277"/>
      <c r="EF1608" s="277"/>
      <c r="EG1608" s="277"/>
      <c r="EH1608" s="277"/>
      <c r="EI1608" s="277"/>
      <c r="EJ1608" s="277"/>
      <c r="EK1608" s="277"/>
      <c r="EL1608" s="277"/>
      <c r="EM1608" s="277"/>
      <c r="EN1608" s="277"/>
      <c r="EO1608" s="277"/>
      <c r="EP1608" s="277"/>
      <c r="EQ1608" s="277"/>
      <c r="ER1608" s="277"/>
      <c r="ES1608" s="277"/>
      <c r="ET1608" s="277"/>
      <c r="EU1608" s="277"/>
      <c r="EV1608" s="277"/>
      <c r="EW1608" s="277"/>
    </row>
    <row r="1609" spans="1:153" s="2" customFormat="1" ht="31.5" x14ac:dyDescent="0.15">
      <c r="A1609" s="259"/>
      <c r="B1609" s="42"/>
      <c r="C1609" s="268">
        <v>202</v>
      </c>
      <c r="D1609" s="258" t="s">
        <v>10</v>
      </c>
      <c r="E1609" s="269" t="s">
        <v>3534</v>
      </c>
      <c r="F1609" s="258" t="s">
        <v>3535</v>
      </c>
      <c r="G1609" s="270">
        <v>1986</v>
      </c>
      <c r="H1609" s="271">
        <v>35</v>
      </c>
      <c r="I1609" s="257" t="s">
        <v>156</v>
      </c>
      <c r="J1609" s="272">
        <v>39382</v>
      </c>
      <c r="K1609" s="42"/>
    </row>
    <row r="1610" spans="1:153" s="2" customFormat="1" ht="21" x14ac:dyDescent="0.15">
      <c r="A1610" s="259"/>
      <c r="B1610" s="42"/>
      <c r="C1610" s="268">
        <v>203</v>
      </c>
      <c r="D1610" s="258" t="s">
        <v>10</v>
      </c>
      <c r="E1610" s="258" t="s">
        <v>3536</v>
      </c>
      <c r="F1610" s="258" t="s">
        <v>3537</v>
      </c>
      <c r="G1610" s="270">
        <v>1954</v>
      </c>
      <c r="H1610" s="271">
        <v>5</v>
      </c>
      <c r="I1610" s="257" t="s">
        <v>36</v>
      </c>
      <c r="J1610" s="272">
        <v>40175</v>
      </c>
      <c r="K1610" s="42"/>
    </row>
    <row r="1611" spans="1:153" s="2" customFormat="1" ht="10.5" x14ac:dyDescent="0.15">
      <c r="A1611" s="259"/>
      <c r="B1611" s="42"/>
      <c r="C1611" s="268">
        <v>204</v>
      </c>
      <c r="D1611" s="258" t="s">
        <v>10</v>
      </c>
      <c r="E1611" s="269" t="s">
        <v>3538</v>
      </c>
      <c r="F1611" s="258" t="s">
        <v>3539</v>
      </c>
      <c r="G1611" s="270">
        <v>1942</v>
      </c>
      <c r="H1611" s="271">
        <v>20</v>
      </c>
      <c r="I1611" s="257" t="s">
        <v>235</v>
      </c>
      <c r="J1611" s="272">
        <v>39732</v>
      </c>
      <c r="K1611" s="42"/>
    </row>
    <row r="1612" spans="1:153" s="2" customFormat="1" ht="21" x14ac:dyDescent="0.15">
      <c r="A1612" s="259"/>
      <c r="B1612" s="42"/>
      <c r="C1612" s="268">
        <v>205</v>
      </c>
      <c r="D1612" s="258" t="s">
        <v>10</v>
      </c>
      <c r="E1612" s="258" t="s">
        <v>3540</v>
      </c>
      <c r="F1612" s="258" t="s">
        <v>3541</v>
      </c>
      <c r="G1612" s="270">
        <v>1952</v>
      </c>
      <c r="H1612" s="271">
        <v>10</v>
      </c>
      <c r="I1612" s="257" t="s">
        <v>3542</v>
      </c>
      <c r="J1612" s="272">
        <v>40383</v>
      </c>
      <c r="K1612" s="42"/>
    </row>
    <row r="1613" spans="1:153" s="2" customFormat="1" ht="21" x14ac:dyDescent="0.15">
      <c r="A1613" s="259"/>
      <c r="B1613" s="42"/>
      <c r="C1613" s="268">
        <v>206</v>
      </c>
      <c r="D1613" s="258" t="s">
        <v>10</v>
      </c>
      <c r="E1613" s="258" t="s">
        <v>3540</v>
      </c>
      <c r="F1613" s="258" t="s">
        <v>3541</v>
      </c>
      <c r="G1613" s="270"/>
      <c r="H1613" s="271"/>
      <c r="I1613" s="257"/>
      <c r="J1613" s="272"/>
      <c r="K1613" s="42"/>
    </row>
    <row r="1614" spans="1:153" s="2" customFormat="1" ht="21" x14ac:dyDescent="0.15">
      <c r="A1614" s="259"/>
      <c r="B1614" s="42"/>
      <c r="C1614" s="268">
        <v>207</v>
      </c>
      <c r="D1614" s="258" t="s">
        <v>10</v>
      </c>
      <c r="E1614" s="258" t="s">
        <v>3543</v>
      </c>
      <c r="F1614" s="258" t="s">
        <v>3544</v>
      </c>
      <c r="G1614" s="270">
        <v>1979</v>
      </c>
      <c r="H1614" s="271">
        <v>0</v>
      </c>
      <c r="I1614" s="257" t="s">
        <v>3545</v>
      </c>
      <c r="J1614" s="272">
        <v>41947</v>
      </c>
      <c r="K1614" s="42"/>
    </row>
    <row r="1615" spans="1:153" s="2" customFormat="1" ht="10.5" x14ac:dyDescent="0.15">
      <c r="A1615" s="259"/>
      <c r="B1615" s="1"/>
      <c r="C1615" s="268">
        <v>208</v>
      </c>
      <c r="D1615" s="258" t="s">
        <v>10</v>
      </c>
      <c r="E1615" s="258" t="s">
        <v>3546</v>
      </c>
      <c r="F1615" s="258" t="s">
        <v>3547</v>
      </c>
      <c r="G1615" s="270">
        <v>1979</v>
      </c>
      <c r="H1615" s="271">
        <v>20</v>
      </c>
      <c r="I1615" s="257" t="s">
        <v>3282</v>
      </c>
      <c r="J1615" s="272">
        <v>40019</v>
      </c>
      <c r="K1615" s="1"/>
    </row>
    <row r="1616" spans="1:153" s="2" customFormat="1" ht="21" x14ac:dyDescent="0.15">
      <c r="A1616" s="259"/>
      <c r="B1616" s="42"/>
      <c r="C1616" s="268">
        <v>209</v>
      </c>
      <c r="D1616" s="258" t="s">
        <v>10</v>
      </c>
      <c r="E1616" s="258" t="s">
        <v>3548</v>
      </c>
      <c r="F1616" s="258" t="s">
        <v>3549</v>
      </c>
      <c r="G1616" s="270">
        <v>1970</v>
      </c>
      <c r="H1616" s="271">
        <v>0</v>
      </c>
      <c r="I1616" s="257" t="s">
        <v>126</v>
      </c>
      <c r="J1616" s="272"/>
      <c r="K1616" s="42"/>
    </row>
    <row r="1617" spans="1:153" s="277" customFormat="1" ht="31.5" x14ac:dyDescent="0.15">
      <c r="A1617" s="259"/>
      <c r="B1617" s="278"/>
      <c r="C1617" s="268">
        <v>210</v>
      </c>
      <c r="D1617" s="258" t="s">
        <v>10</v>
      </c>
      <c r="E1617" s="269" t="s">
        <v>3550</v>
      </c>
      <c r="F1617" s="258" t="s">
        <v>3551</v>
      </c>
      <c r="G1617" s="270">
        <v>1941</v>
      </c>
      <c r="H1617" s="271">
        <v>40</v>
      </c>
      <c r="I1617" s="257" t="s">
        <v>40</v>
      </c>
      <c r="J1617" s="272">
        <v>41885</v>
      </c>
      <c r="K1617" s="4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c r="CH1617" s="2"/>
      <c r="CI1617" s="2"/>
      <c r="CJ1617" s="2"/>
      <c r="CK1617" s="2"/>
      <c r="CL1617" s="2"/>
      <c r="CM1617" s="2"/>
      <c r="CN1617" s="2"/>
      <c r="CO1617" s="2"/>
      <c r="CP1617" s="2"/>
      <c r="CQ1617" s="2"/>
      <c r="CR1617" s="2"/>
      <c r="CS1617" s="2"/>
      <c r="CT1617" s="2"/>
      <c r="CU1617" s="2"/>
      <c r="CV1617" s="2"/>
      <c r="CW1617" s="2"/>
      <c r="CX1617" s="2"/>
      <c r="CY1617" s="2"/>
      <c r="CZ1617" s="2"/>
      <c r="DA1617" s="2"/>
      <c r="DB1617" s="2"/>
      <c r="DC1617" s="2"/>
      <c r="DD1617" s="2"/>
      <c r="DE1617" s="2"/>
      <c r="DF1617" s="2"/>
      <c r="DG1617" s="2"/>
      <c r="DH1617" s="2"/>
      <c r="DI1617" s="2"/>
      <c r="DJ1617" s="2"/>
      <c r="DK1617" s="2"/>
      <c r="DL1617" s="2"/>
      <c r="DM1617" s="2"/>
      <c r="DN1617" s="2"/>
      <c r="DO1617" s="2"/>
      <c r="DP1617" s="2"/>
      <c r="DQ1617" s="2"/>
      <c r="DR1617" s="2"/>
      <c r="DS1617" s="2"/>
      <c r="DT1617" s="2"/>
      <c r="DU1617" s="2"/>
      <c r="DV1617" s="2"/>
      <c r="DW1617" s="2"/>
      <c r="DX1617" s="2"/>
      <c r="DY1617" s="2"/>
      <c r="DZ1617" s="2"/>
      <c r="EA1617" s="2"/>
      <c r="EB1617" s="2"/>
      <c r="EC1617" s="2"/>
      <c r="ED1617" s="2"/>
      <c r="EE1617" s="2"/>
      <c r="EF1617" s="2"/>
      <c r="EG1617" s="2"/>
      <c r="EH1617" s="2"/>
      <c r="EI1617" s="2"/>
      <c r="EJ1617" s="2"/>
      <c r="EK1617" s="2"/>
      <c r="EL1617" s="2"/>
      <c r="EM1617" s="2"/>
      <c r="EN1617" s="2"/>
      <c r="EO1617" s="2"/>
      <c r="EP1617" s="2"/>
      <c r="EQ1617" s="2"/>
      <c r="ER1617" s="2"/>
      <c r="ES1617" s="2"/>
      <c r="ET1617" s="2"/>
      <c r="EU1617" s="2"/>
      <c r="EV1617" s="2"/>
      <c r="EW1617" s="2"/>
    </row>
    <row r="1618" spans="1:153" s="277" customFormat="1" ht="10.5" x14ac:dyDescent="0.15">
      <c r="A1618" s="259"/>
      <c r="B1618" s="42"/>
      <c r="C1618" s="268">
        <v>211</v>
      </c>
      <c r="D1618" s="258" t="s">
        <v>10</v>
      </c>
      <c r="E1618" s="269" t="s">
        <v>3552</v>
      </c>
      <c r="F1618" s="258" t="s">
        <v>3553</v>
      </c>
      <c r="G1618" s="270">
        <v>1954</v>
      </c>
      <c r="H1618" s="271">
        <v>30</v>
      </c>
      <c r="I1618" s="259" t="s">
        <v>156</v>
      </c>
      <c r="J1618" s="272">
        <v>39304</v>
      </c>
      <c r="K1618" s="4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c r="CK1618" s="2"/>
      <c r="CL1618" s="2"/>
      <c r="CM1618" s="2"/>
      <c r="CN1618" s="2"/>
      <c r="CO1618" s="2"/>
      <c r="CP1618" s="2"/>
      <c r="CQ1618" s="2"/>
      <c r="CR1618" s="2"/>
      <c r="CS1618" s="2"/>
      <c r="CT1618" s="2"/>
      <c r="CU1618" s="2"/>
      <c r="CV1618" s="2"/>
      <c r="CW1618" s="2"/>
      <c r="CX1618" s="2"/>
      <c r="CY1618" s="2"/>
      <c r="CZ1618" s="2"/>
      <c r="DA1618" s="2"/>
      <c r="DB1618" s="2"/>
      <c r="DC1618" s="2"/>
      <c r="DD1618" s="2"/>
      <c r="DE1618" s="2"/>
      <c r="DF1618" s="2"/>
      <c r="DG1618" s="2"/>
      <c r="DH1618" s="2"/>
      <c r="DI1618" s="2"/>
      <c r="DJ1618" s="2"/>
      <c r="DK1618" s="2"/>
      <c r="DL1618" s="2"/>
      <c r="DM1618" s="2"/>
      <c r="DN1618" s="2"/>
      <c r="DO1618" s="2"/>
      <c r="DP1618" s="2"/>
      <c r="DQ1618" s="2"/>
      <c r="DR1618" s="2"/>
      <c r="DS1618" s="2"/>
      <c r="DT1618" s="2"/>
      <c r="DU1618" s="2"/>
      <c r="DV1618" s="2"/>
      <c r="DW1618" s="2"/>
      <c r="DX1618" s="2"/>
      <c r="DY1618" s="2"/>
      <c r="DZ1618" s="2"/>
      <c r="EA1618" s="2"/>
      <c r="EB1618" s="2"/>
      <c r="EC1618" s="2"/>
      <c r="ED1618" s="2"/>
      <c r="EE1618" s="2"/>
      <c r="EF1618" s="2"/>
      <c r="EG1618" s="2"/>
      <c r="EH1618" s="2"/>
      <c r="EI1618" s="2"/>
      <c r="EJ1618" s="2"/>
      <c r="EK1618" s="2"/>
      <c r="EL1618" s="2"/>
      <c r="EM1618" s="2"/>
      <c r="EN1618" s="2"/>
      <c r="EO1618" s="2"/>
      <c r="EP1618" s="2"/>
      <c r="EQ1618" s="2"/>
      <c r="ER1618" s="2"/>
      <c r="ES1618" s="2"/>
      <c r="ET1618" s="2"/>
      <c r="EU1618" s="2"/>
      <c r="EV1618" s="2"/>
      <c r="EW1618" s="2"/>
    </row>
    <row r="1619" spans="1:153" s="277" customFormat="1" ht="21" x14ac:dyDescent="0.15">
      <c r="A1619" s="259"/>
      <c r="B1619" s="1"/>
      <c r="C1619" s="268">
        <v>212</v>
      </c>
      <c r="D1619" s="258" t="s">
        <v>10</v>
      </c>
      <c r="E1619" s="258" t="s">
        <v>3554</v>
      </c>
      <c r="F1619" s="258" t="s">
        <v>3555</v>
      </c>
      <c r="G1619" s="270">
        <v>1904</v>
      </c>
      <c r="H1619" s="271">
        <v>10</v>
      </c>
      <c r="I1619" s="257" t="s">
        <v>3556</v>
      </c>
      <c r="J1619" s="272">
        <v>40554</v>
      </c>
      <c r="K1619" s="1"/>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c r="CP1619" s="2"/>
      <c r="CQ1619" s="2"/>
      <c r="CR1619" s="2"/>
      <c r="CS1619" s="2"/>
      <c r="CT1619" s="2"/>
      <c r="CU1619" s="2"/>
      <c r="CV1619" s="2"/>
      <c r="CW1619" s="2"/>
      <c r="CX1619" s="2"/>
      <c r="CY1619" s="2"/>
      <c r="CZ1619" s="2"/>
      <c r="DA1619" s="2"/>
      <c r="DB1619" s="2"/>
      <c r="DC1619" s="2"/>
      <c r="DD1619" s="2"/>
      <c r="DE1619" s="2"/>
      <c r="DF1619" s="2"/>
      <c r="DG1619" s="2"/>
      <c r="DH1619" s="2"/>
      <c r="DI1619" s="2"/>
      <c r="DJ1619" s="2"/>
      <c r="DK1619" s="2"/>
      <c r="DL1619" s="2"/>
      <c r="DM1619" s="2"/>
      <c r="DN1619" s="2"/>
      <c r="DO1619" s="2"/>
      <c r="DP1619" s="2"/>
      <c r="DQ1619" s="2"/>
      <c r="DR1619" s="2"/>
      <c r="DS1619" s="2"/>
      <c r="DT1619" s="2"/>
      <c r="DU1619" s="2"/>
      <c r="DV1619" s="2"/>
      <c r="DW1619" s="2"/>
      <c r="DX1619" s="2"/>
      <c r="DY1619" s="2"/>
      <c r="DZ1619" s="2"/>
      <c r="EA1619" s="2"/>
      <c r="EB1619" s="2"/>
      <c r="EC1619" s="2"/>
      <c r="ED1619" s="2"/>
      <c r="EE1619" s="2"/>
      <c r="EF1619" s="2"/>
      <c r="EG1619" s="2"/>
      <c r="EH1619" s="2"/>
      <c r="EI1619" s="2"/>
      <c r="EJ1619" s="2"/>
      <c r="EK1619" s="2"/>
      <c r="EL1619" s="2"/>
      <c r="EM1619" s="2"/>
      <c r="EN1619" s="2"/>
      <c r="EO1619" s="2"/>
      <c r="EP1619" s="2"/>
      <c r="EQ1619" s="2"/>
      <c r="ER1619" s="2"/>
      <c r="ES1619" s="2"/>
      <c r="ET1619" s="2"/>
      <c r="EU1619" s="2"/>
      <c r="EV1619" s="2"/>
      <c r="EW1619" s="2"/>
    </row>
    <row r="1620" spans="1:153" s="277" customFormat="1" ht="31.5" x14ac:dyDescent="0.15">
      <c r="A1620" s="259"/>
      <c r="B1620" s="1"/>
      <c r="C1620" s="268">
        <v>213</v>
      </c>
      <c r="D1620" s="258" t="s">
        <v>10</v>
      </c>
      <c r="E1620" s="258" t="s">
        <v>3557</v>
      </c>
      <c r="F1620" s="258" t="s">
        <v>3558</v>
      </c>
      <c r="G1620" s="270">
        <v>1956</v>
      </c>
      <c r="H1620" s="271">
        <v>5</v>
      </c>
      <c r="I1620" s="257" t="s">
        <v>3559</v>
      </c>
      <c r="J1620" s="272">
        <v>41489</v>
      </c>
      <c r="K1620" s="1"/>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c r="CP1620" s="2"/>
      <c r="CQ1620" s="2"/>
      <c r="CR1620" s="2"/>
      <c r="CS1620" s="2"/>
      <c r="CT1620" s="2"/>
      <c r="CU1620" s="2"/>
      <c r="CV1620" s="2"/>
      <c r="CW1620" s="2"/>
      <c r="CX1620" s="2"/>
      <c r="CY1620" s="2"/>
      <c r="CZ1620" s="2"/>
      <c r="DA1620" s="2"/>
      <c r="DB1620" s="2"/>
      <c r="DC1620" s="2"/>
      <c r="DD1620" s="2"/>
      <c r="DE1620" s="2"/>
      <c r="DF1620" s="2"/>
      <c r="DG1620" s="2"/>
      <c r="DH1620" s="2"/>
      <c r="DI1620" s="2"/>
      <c r="DJ1620" s="2"/>
      <c r="DK1620" s="2"/>
      <c r="DL1620" s="2"/>
      <c r="DM1620" s="2"/>
      <c r="DN1620" s="2"/>
      <c r="DO1620" s="2"/>
      <c r="DP1620" s="2"/>
      <c r="DQ1620" s="2"/>
      <c r="DR1620" s="2"/>
      <c r="DS1620" s="2"/>
      <c r="DT1620" s="2"/>
      <c r="DU1620" s="2"/>
      <c r="DV1620" s="2"/>
      <c r="DW1620" s="2"/>
      <c r="DX1620" s="2"/>
      <c r="DY1620" s="2"/>
      <c r="DZ1620" s="2"/>
      <c r="EA1620" s="2"/>
      <c r="EB1620" s="2"/>
      <c r="EC1620" s="2"/>
      <c r="ED1620" s="2"/>
      <c r="EE1620" s="2"/>
      <c r="EF1620" s="2"/>
      <c r="EG1620" s="2"/>
      <c r="EH1620" s="2"/>
      <c r="EI1620" s="2"/>
      <c r="EJ1620" s="2"/>
      <c r="EK1620" s="2"/>
      <c r="EL1620" s="2"/>
      <c r="EM1620" s="2"/>
      <c r="EN1620" s="2"/>
      <c r="EO1620" s="2"/>
      <c r="EP1620" s="2"/>
      <c r="EQ1620" s="2"/>
      <c r="ER1620" s="2"/>
      <c r="ES1620" s="2"/>
      <c r="ET1620" s="2"/>
      <c r="EU1620" s="2"/>
      <c r="EV1620" s="2"/>
      <c r="EW1620" s="2"/>
    </row>
    <row r="1621" spans="1:153" s="277" customFormat="1" ht="10.5" x14ac:dyDescent="0.15">
      <c r="A1621" s="259"/>
      <c r="B1621" s="1"/>
      <c r="C1621" s="268">
        <v>214</v>
      </c>
      <c r="D1621" s="258" t="s">
        <v>10</v>
      </c>
      <c r="E1621" s="258" t="s">
        <v>3560</v>
      </c>
      <c r="F1621" s="258" t="s">
        <v>3561</v>
      </c>
      <c r="G1621" s="270">
        <v>1947</v>
      </c>
      <c r="H1621" s="271">
        <v>11</v>
      </c>
      <c r="I1621" s="257" t="s">
        <v>830</v>
      </c>
      <c r="J1621" s="272">
        <v>42139</v>
      </c>
      <c r="K1621" s="1"/>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c r="CK1621" s="2"/>
      <c r="CL1621" s="2"/>
      <c r="CM1621" s="2"/>
      <c r="CN1621" s="2"/>
      <c r="CO1621" s="2"/>
      <c r="CP1621" s="2"/>
      <c r="CQ1621" s="2"/>
      <c r="CR1621" s="2"/>
      <c r="CS1621" s="2"/>
      <c r="CT1621" s="2"/>
      <c r="CU1621" s="2"/>
      <c r="CV1621" s="2"/>
      <c r="CW1621" s="2"/>
      <c r="CX1621" s="2"/>
      <c r="CY1621" s="2"/>
      <c r="CZ1621" s="2"/>
      <c r="DA1621" s="2"/>
      <c r="DB1621" s="2"/>
      <c r="DC1621" s="2"/>
      <c r="DD1621" s="2"/>
      <c r="DE1621" s="2"/>
      <c r="DF1621" s="2"/>
      <c r="DG1621" s="2"/>
      <c r="DH1621" s="2"/>
      <c r="DI1621" s="2"/>
      <c r="DJ1621" s="2"/>
      <c r="DK1621" s="2"/>
      <c r="DL1621" s="2"/>
      <c r="DM1621" s="2"/>
      <c r="DN1621" s="2"/>
      <c r="DO1621" s="2"/>
      <c r="DP1621" s="2"/>
      <c r="DQ1621" s="2"/>
      <c r="DR1621" s="2"/>
      <c r="DS1621" s="2"/>
      <c r="DT1621" s="2"/>
      <c r="DU1621" s="2"/>
      <c r="DV1621" s="2"/>
      <c r="DW1621" s="2"/>
      <c r="DX1621" s="2"/>
      <c r="DY1621" s="2"/>
      <c r="DZ1621" s="2"/>
      <c r="EA1621" s="2"/>
      <c r="EB1621" s="2"/>
      <c r="EC1621" s="2"/>
      <c r="ED1621" s="2"/>
      <c r="EE1621" s="2"/>
      <c r="EF1621" s="2"/>
      <c r="EG1621" s="2"/>
      <c r="EH1621" s="2"/>
      <c r="EI1621" s="2"/>
      <c r="EJ1621" s="2"/>
      <c r="EK1621" s="2"/>
      <c r="EL1621" s="2"/>
      <c r="EM1621" s="2"/>
      <c r="EN1621" s="2"/>
      <c r="EO1621" s="2"/>
      <c r="EP1621" s="2"/>
      <c r="EQ1621" s="2"/>
      <c r="ER1621" s="2"/>
      <c r="ES1621" s="2"/>
      <c r="ET1621" s="2"/>
      <c r="EU1621" s="2"/>
      <c r="EV1621" s="2"/>
      <c r="EW1621" s="2"/>
    </row>
    <row r="1622" spans="1:153" s="2" customFormat="1" ht="21" x14ac:dyDescent="0.15">
      <c r="A1622" s="259"/>
      <c r="B1622" s="1"/>
      <c r="C1622" s="268">
        <v>215</v>
      </c>
      <c r="D1622" s="258" t="s">
        <v>10</v>
      </c>
      <c r="E1622" s="258" t="s">
        <v>3562</v>
      </c>
      <c r="F1622" s="258" t="s">
        <v>3563</v>
      </c>
      <c r="G1622" s="270">
        <v>1926</v>
      </c>
      <c r="H1622" s="271" t="s">
        <v>89</v>
      </c>
      <c r="I1622" s="257" t="s">
        <v>89</v>
      </c>
      <c r="J1622" s="272">
        <v>40179</v>
      </c>
      <c r="K1622" s="1"/>
    </row>
    <row r="1623" spans="1:153" s="2" customFormat="1" ht="10.5" x14ac:dyDescent="0.15">
      <c r="A1623" s="259"/>
      <c r="B1623" s="42"/>
      <c r="C1623" s="268">
        <v>216</v>
      </c>
      <c r="D1623" s="258" t="s">
        <v>10</v>
      </c>
      <c r="E1623" s="258" t="s">
        <v>3564</v>
      </c>
      <c r="F1623" s="258" t="s">
        <v>3565</v>
      </c>
      <c r="G1623" s="270">
        <v>1952</v>
      </c>
      <c r="H1623" s="271" t="s">
        <v>89</v>
      </c>
      <c r="I1623" s="257" t="s">
        <v>89</v>
      </c>
      <c r="J1623" s="272" t="s">
        <v>89</v>
      </c>
      <c r="K1623" s="42"/>
    </row>
    <row r="1624" spans="1:153" s="2" customFormat="1" ht="10.5" x14ac:dyDescent="0.15">
      <c r="A1624" s="259"/>
      <c r="B1624" s="42"/>
      <c r="C1624" s="268">
        <v>217</v>
      </c>
      <c r="D1624" s="258" t="s">
        <v>10</v>
      </c>
      <c r="E1624" s="258" t="s">
        <v>3564</v>
      </c>
      <c r="F1624" s="258" t="s">
        <v>3566</v>
      </c>
      <c r="G1624" s="270">
        <v>1933</v>
      </c>
      <c r="H1624" s="275">
        <f>(290/19)-0.01</f>
        <v>15.253157894736843</v>
      </c>
      <c r="I1624" s="271" t="s">
        <v>1368</v>
      </c>
      <c r="J1624" s="272">
        <v>40370</v>
      </c>
      <c r="K1624" s="42"/>
    </row>
    <row r="1625" spans="1:153" s="2" customFormat="1" ht="21" x14ac:dyDescent="0.15">
      <c r="A1625" s="259"/>
      <c r="B1625" s="42"/>
      <c r="C1625" s="268">
        <v>218</v>
      </c>
      <c r="D1625" s="258" t="s">
        <v>10</v>
      </c>
      <c r="E1625" s="258" t="s">
        <v>3567</v>
      </c>
      <c r="F1625" s="258" t="s">
        <v>3568</v>
      </c>
      <c r="G1625" s="270">
        <v>1961</v>
      </c>
      <c r="H1625" s="257">
        <v>0</v>
      </c>
      <c r="I1625" s="257" t="s">
        <v>296</v>
      </c>
      <c r="J1625" s="272">
        <v>40464</v>
      </c>
      <c r="K1625" s="42"/>
    </row>
    <row r="1626" spans="1:153" s="2" customFormat="1" ht="10.5" x14ac:dyDescent="0.15">
      <c r="A1626" s="259"/>
      <c r="B1626" s="42"/>
      <c r="C1626" s="268">
        <v>219</v>
      </c>
      <c r="D1626" s="258" t="s">
        <v>10</v>
      </c>
      <c r="E1626" s="258" t="s">
        <v>3569</v>
      </c>
      <c r="F1626" s="258" t="s">
        <v>3570</v>
      </c>
      <c r="G1626" s="270">
        <v>1936</v>
      </c>
      <c r="H1626" s="271">
        <v>40</v>
      </c>
      <c r="I1626" s="257" t="s">
        <v>3234</v>
      </c>
      <c r="J1626" s="272">
        <v>39270</v>
      </c>
      <c r="K1626" s="42"/>
    </row>
    <row r="1627" spans="1:153" s="2" customFormat="1" ht="10.5" x14ac:dyDescent="0.15">
      <c r="A1627" s="259"/>
      <c r="B1627" s="42"/>
      <c r="C1627" s="268">
        <v>220</v>
      </c>
      <c r="D1627" s="258" t="s">
        <v>10</v>
      </c>
      <c r="E1627" s="258" t="s">
        <v>3569</v>
      </c>
      <c r="F1627" s="258" t="s">
        <v>3571</v>
      </c>
      <c r="G1627" s="270">
        <v>1940</v>
      </c>
      <c r="H1627" s="271">
        <v>40</v>
      </c>
      <c r="I1627" s="257" t="s">
        <v>3234</v>
      </c>
      <c r="J1627" s="272">
        <v>39270</v>
      </c>
      <c r="K1627" s="42"/>
    </row>
    <row r="1628" spans="1:153" s="2" customFormat="1" ht="10.5" x14ac:dyDescent="0.15">
      <c r="A1628" s="259"/>
      <c r="B1628" s="42"/>
      <c r="C1628" s="268">
        <v>221</v>
      </c>
      <c r="D1628" s="258" t="s">
        <v>10</v>
      </c>
      <c r="E1628" s="258" t="s">
        <v>3569</v>
      </c>
      <c r="F1628" s="258" t="s">
        <v>3572</v>
      </c>
      <c r="G1628" s="270">
        <v>1943</v>
      </c>
      <c r="H1628" s="271">
        <v>40</v>
      </c>
      <c r="I1628" s="257" t="s">
        <v>3234</v>
      </c>
      <c r="J1628" s="272">
        <v>39270</v>
      </c>
      <c r="K1628" s="42"/>
    </row>
    <row r="1629" spans="1:153" s="2" customFormat="1" ht="10.5" x14ac:dyDescent="0.15">
      <c r="A1629" s="259"/>
      <c r="B1629" s="42"/>
      <c r="C1629" s="268">
        <v>222</v>
      </c>
      <c r="D1629" s="258" t="s">
        <v>10</v>
      </c>
      <c r="E1629" s="258" t="s">
        <v>3573</v>
      </c>
      <c r="F1629" s="258" t="s">
        <v>3574</v>
      </c>
      <c r="G1629" s="270">
        <v>1943</v>
      </c>
      <c r="H1629" s="271" t="s">
        <v>89</v>
      </c>
      <c r="I1629" s="257" t="s">
        <v>89</v>
      </c>
      <c r="J1629" s="272" t="s">
        <v>89</v>
      </c>
      <c r="K1629" s="42"/>
    </row>
    <row r="1630" spans="1:153" s="2" customFormat="1" ht="21" x14ac:dyDescent="0.15">
      <c r="A1630" s="259"/>
      <c r="B1630" s="42"/>
      <c r="C1630" s="268">
        <v>223</v>
      </c>
      <c r="D1630" s="258" t="s">
        <v>10</v>
      </c>
      <c r="E1630" s="258" t="s">
        <v>3575</v>
      </c>
      <c r="F1630" s="258" t="s">
        <v>3576</v>
      </c>
      <c r="G1630" s="270">
        <v>1930</v>
      </c>
      <c r="H1630" s="271" t="s">
        <v>89</v>
      </c>
      <c r="I1630" s="257" t="s">
        <v>89</v>
      </c>
      <c r="J1630" s="272" t="s">
        <v>89</v>
      </c>
      <c r="K1630" s="42"/>
    </row>
    <row r="1631" spans="1:153" s="2" customFormat="1" ht="21" x14ac:dyDescent="0.15">
      <c r="A1631" s="259"/>
      <c r="B1631" s="42"/>
      <c r="C1631" s="268">
        <v>224</v>
      </c>
      <c r="D1631" s="258" t="s">
        <v>10</v>
      </c>
      <c r="E1631" s="258" t="s">
        <v>3577</v>
      </c>
      <c r="F1631" s="258" t="s">
        <v>3578</v>
      </c>
      <c r="G1631" s="270">
        <v>1953</v>
      </c>
      <c r="H1631" s="271">
        <v>64</v>
      </c>
      <c r="I1631" s="257" t="s">
        <v>3579</v>
      </c>
      <c r="J1631" s="272">
        <v>41735</v>
      </c>
      <c r="K1631" s="42"/>
    </row>
    <row r="1632" spans="1:153" s="2" customFormat="1" ht="21" x14ac:dyDescent="0.15">
      <c r="A1632" s="259"/>
      <c r="B1632" s="42"/>
      <c r="C1632" s="268">
        <v>225</v>
      </c>
      <c r="D1632" s="258" t="s">
        <v>10</v>
      </c>
      <c r="E1632" s="258" t="s">
        <v>3580</v>
      </c>
      <c r="F1632" s="258" t="s">
        <v>3581</v>
      </c>
      <c r="G1632" s="270">
        <v>2016</v>
      </c>
      <c r="H1632" s="271">
        <v>0</v>
      </c>
      <c r="I1632" s="257" t="s">
        <v>3582</v>
      </c>
      <c r="J1632" s="272">
        <v>42728</v>
      </c>
      <c r="K1632" s="42"/>
    </row>
    <row r="1633" spans="1:11" s="2" customFormat="1" ht="10.5" x14ac:dyDescent="0.15">
      <c r="A1633" s="259"/>
      <c r="B1633" s="42"/>
      <c r="C1633" s="268">
        <v>226</v>
      </c>
      <c r="D1633" s="258" t="s">
        <v>10</v>
      </c>
      <c r="E1633" s="258" t="s">
        <v>3583</v>
      </c>
      <c r="F1633" s="258" t="s">
        <v>3584</v>
      </c>
      <c r="G1633" s="270">
        <v>2008</v>
      </c>
      <c r="H1633" s="271">
        <v>0</v>
      </c>
      <c r="I1633" s="257" t="s">
        <v>3585</v>
      </c>
      <c r="J1633" s="272">
        <v>41443</v>
      </c>
      <c r="K1633" s="42"/>
    </row>
    <row r="1634" spans="1:11" s="2" customFormat="1" ht="10.5" x14ac:dyDescent="0.15">
      <c r="A1634" s="259"/>
      <c r="B1634" s="42"/>
      <c r="C1634" s="268">
        <v>227</v>
      </c>
      <c r="D1634" s="258" t="s">
        <v>10</v>
      </c>
      <c r="E1634" s="258" t="s">
        <v>3586</v>
      </c>
      <c r="F1634" s="258" t="s">
        <v>3587</v>
      </c>
      <c r="G1634" s="270">
        <v>1952</v>
      </c>
      <c r="H1634" s="271">
        <v>40</v>
      </c>
      <c r="I1634" s="257" t="s">
        <v>1194</v>
      </c>
      <c r="J1634" s="272">
        <v>39282</v>
      </c>
      <c r="K1634" s="42"/>
    </row>
    <row r="1635" spans="1:11" s="2" customFormat="1" ht="10.5" x14ac:dyDescent="0.15">
      <c r="A1635" s="259"/>
      <c r="B1635" s="42"/>
      <c r="C1635" s="268">
        <v>228</v>
      </c>
      <c r="D1635" s="258" t="s">
        <v>10</v>
      </c>
      <c r="E1635" s="258" t="s">
        <v>3586</v>
      </c>
      <c r="F1635" s="269" t="s">
        <v>3588</v>
      </c>
      <c r="G1635" s="270">
        <v>1942</v>
      </c>
      <c r="H1635" s="271">
        <v>0</v>
      </c>
      <c r="I1635" s="257" t="s">
        <v>1083</v>
      </c>
      <c r="J1635" s="272">
        <v>40000</v>
      </c>
      <c r="K1635" s="42"/>
    </row>
    <row r="1636" spans="1:11" s="2" customFormat="1" ht="10.5" x14ac:dyDescent="0.15">
      <c r="A1636" s="259"/>
      <c r="B1636" s="42"/>
      <c r="C1636" s="268">
        <v>229</v>
      </c>
      <c r="D1636" s="258" t="s">
        <v>10</v>
      </c>
      <c r="E1636" s="258" t="s">
        <v>3586</v>
      </c>
      <c r="F1636" s="258" t="s">
        <v>3589</v>
      </c>
      <c r="G1636" s="270">
        <v>1972</v>
      </c>
      <c r="H1636" s="257">
        <v>26</v>
      </c>
      <c r="I1636" s="257" t="s">
        <v>3590</v>
      </c>
      <c r="J1636" s="272">
        <v>39193</v>
      </c>
      <c r="K1636" s="42"/>
    </row>
    <row r="1637" spans="1:11" s="2" customFormat="1" ht="21" x14ac:dyDescent="0.15">
      <c r="A1637" s="259"/>
      <c r="B1637" s="42"/>
      <c r="C1637" s="268">
        <v>230</v>
      </c>
      <c r="D1637" s="258" t="s">
        <v>10</v>
      </c>
      <c r="E1637" s="258" t="s">
        <v>3586</v>
      </c>
      <c r="F1637" s="258" t="s">
        <v>3591</v>
      </c>
      <c r="G1637" s="270">
        <v>1954</v>
      </c>
      <c r="H1637" s="257">
        <v>20</v>
      </c>
      <c r="I1637" s="257" t="s">
        <v>3103</v>
      </c>
      <c r="J1637" s="272">
        <v>41126</v>
      </c>
      <c r="K1637" s="42"/>
    </row>
    <row r="1638" spans="1:11" s="2" customFormat="1" ht="21" x14ac:dyDescent="0.15">
      <c r="A1638" s="259"/>
      <c r="B1638" s="42"/>
      <c r="C1638" s="268">
        <v>231</v>
      </c>
      <c r="D1638" s="285" t="s">
        <v>10</v>
      </c>
      <c r="E1638" s="258" t="s">
        <v>3592</v>
      </c>
      <c r="F1638" s="258" t="s">
        <v>3593</v>
      </c>
      <c r="G1638" s="271">
        <v>1962</v>
      </c>
      <c r="H1638" s="271">
        <v>100</v>
      </c>
      <c r="I1638" s="257" t="s">
        <v>122</v>
      </c>
      <c r="J1638" s="272">
        <v>42967</v>
      </c>
      <c r="K1638" s="42"/>
    </row>
    <row r="1639" spans="1:11" s="2" customFormat="1" ht="42" x14ac:dyDescent="0.15">
      <c r="A1639" s="259" t="s">
        <v>1</v>
      </c>
      <c r="B1639" s="42"/>
      <c r="C1639" s="268">
        <v>232</v>
      </c>
      <c r="D1639" s="258" t="s">
        <v>10</v>
      </c>
      <c r="E1639" s="258" t="s">
        <v>3594</v>
      </c>
      <c r="F1639" s="258" t="s">
        <v>3595</v>
      </c>
      <c r="G1639" s="270">
        <v>1953</v>
      </c>
      <c r="H1639" s="271">
        <v>25</v>
      </c>
      <c r="I1639" s="257" t="s">
        <v>156</v>
      </c>
      <c r="J1639" s="272">
        <v>39452</v>
      </c>
      <c r="K1639" s="42"/>
    </row>
    <row r="1640" spans="1:11" s="2" customFormat="1" ht="21" x14ac:dyDescent="0.15">
      <c r="A1640" s="259"/>
      <c r="B1640" s="42"/>
      <c r="C1640" s="268">
        <v>233</v>
      </c>
      <c r="D1640" s="258" t="s">
        <v>10</v>
      </c>
      <c r="E1640" s="258" t="s">
        <v>3596</v>
      </c>
      <c r="F1640" s="258" t="s">
        <v>3597</v>
      </c>
      <c r="G1640" s="270">
        <v>1960</v>
      </c>
      <c r="H1640" s="271">
        <v>14</v>
      </c>
      <c r="I1640" s="257" t="s">
        <v>333</v>
      </c>
      <c r="J1640" s="272">
        <v>39282</v>
      </c>
      <c r="K1640" s="42"/>
    </row>
    <row r="1641" spans="1:11" s="2" customFormat="1" ht="21" x14ac:dyDescent="0.15">
      <c r="A1641" s="259"/>
      <c r="B1641" s="42"/>
      <c r="C1641" s="268">
        <v>234</v>
      </c>
      <c r="D1641" s="258" t="s">
        <v>10</v>
      </c>
      <c r="E1641" s="258" t="s">
        <v>3598</v>
      </c>
      <c r="F1641" s="258" t="s">
        <v>3599</v>
      </c>
      <c r="G1641" s="270">
        <v>1951</v>
      </c>
      <c r="H1641" s="271"/>
      <c r="I1641" s="257" t="s">
        <v>122</v>
      </c>
      <c r="J1641" s="272">
        <v>39017</v>
      </c>
      <c r="K1641" s="42"/>
    </row>
    <row r="1642" spans="1:11" s="2" customFormat="1" ht="21" x14ac:dyDescent="0.15">
      <c r="A1642" s="259"/>
      <c r="B1642" s="42"/>
      <c r="C1642" s="268">
        <v>235</v>
      </c>
      <c r="D1642" s="258" t="s">
        <v>10</v>
      </c>
      <c r="E1642" s="258" t="s">
        <v>3600</v>
      </c>
      <c r="F1642" s="258" t="s">
        <v>3601</v>
      </c>
      <c r="G1642" s="257">
        <v>1917</v>
      </c>
      <c r="H1642" s="270">
        <v>40</v>
      </c>
      <c r="I1642" s="257" t="s">
        <v>3602</v>
      </c>
      <c r="J1642" s="272">
        <v>42303</v>
      </c>
      <c r="K1642" s="42"/>
    </row>
    <row r="1643" spans="1:11" s="2" customFormat="1" ht="31.5" x14ac:dyDescent="0.15">
      <c r="A1643" s="259"/>
      <c r="B1643" s="42"/>
      <c r="C1643" s="268">
        <v>236</v>
      </c>
      <c r="D1643" s="296" t="s">
        <v>10</v>
      </c>
      <c r="E1643" s="258" t="s">
        <v>3603</v>
      </c>
      <c r="F1643" s="258" t="s">
        <v>3604</v>
      </c>
      <c r="G1643" s="270">
        <v>1916</v>
      </c>
      <c r="H1643" s="271">
        <v>5</v>
      </c>
      <c r="I1643" s="298" t="s">
        <v>3605</v>
      </c>
      <c r="J1643" s="297">
        <v>41489</v>
      </c>
      <c r="K1643" s="42"/>
    </row>
    <row r="1644" spans="1:11" s="2" customFormat="1" ht="21" x14ac:dyDescent="0.15">
      <c r="A1644" s="259"/>
      <c r="B1644" s="42"/>
      <c r="C1644" s="268">
        <v>237</v>
      </c>
      <c r="D1644" s="258" t="s">
        <v>10</v>
      </c>
      <c r="E1644" s="258" t="s">
        <v>3606</v>
      </c>
      <c r="F1644" s="258" t="s">
        <v>3607</v>
      </c>
      <c r="G1644" s="270">
        <v>1957</v>
      </c>
      <c r="H1644" s="275">
        <f>(290/19)-0.01</f>
        <v>15.253157894736843</v>
      </c>
      <c r="I1644" s="271" t="s">
        <v>1368</v>
      </c>
      <c r="J1644" s="272">
        <v>40370</v>
      </c>
      <c r="K1644" s="42"/>
    </row>
    <row r="1645" spans="1:11" s="2" customFormat="1" ht="21" x14ac:dyDescent="0.15">
      <c r="A1645" s="259"/>
      <c r="B1645" s="42"/>
      <c r="C1645" s="268">
        <v>238</v>
      </c>
      <c r="D1645" s="258" t="s">
        <v>10</v>
      </c>
      <c r="E1645" s="258" t="s">
        <v>3608</v>
      </c>
      <c r="F1645" s="258" t="s">
        <v>3609</v>
      </c>
      <c r="G1645" s="270">
        <v>1959</v>
      </c>
      <c r="H1645" s="271">
        <v>10</v>
      </c>
      <c r="I1645" s="257" t="s">
        <v>2842</v>
      </c>
      <c r="J1645" s="272">
        <v>40445</v>
      </c>
      <c r="K1645" s="42"/>
    </row>
    <row r="1646" spans="1:11" s="2" customFormat="1" ht="21" x14ac:dyDescent="0.15">
      <c r="A1646" s="259"/>
      <c r="B1646" s="42"/>
      <c r="C1646" s="268">
        <v>239</v>
      </c>
      <c r="D1646" s="258" t="s">
        <v>10</v>
      </c>
      <c r="E1646" s="258" t="s">
        <v>3610</v>
      </c>
      <c r="F1646" s="269" t="s">
        <v>3611</v>
      </c>
      <c r="G1646" s="270">
        <v>1923</v>
      </c>
      <c r="H1646" s="271">
        <v>20</v>
      </c>
      <c r="I1646" s="257" t="s">
        <v>66</v>
      </c>
      <c r="J1646" s="272">
        <v>39540</v>
      </c>
      <c r="K1646" s="42"/>
    </row>
    <row r="1647" spans="1:11" s="2" customFormat="1" ht="10.5" x14ac:dyDescent="0.15">
      <c r="A1647" s="259"/>
      <c r="B1647" s="42"/>
      <c r="C1647" s="268">
        <v>240</v>
      </c>
      <c r="D1647" s="258" t="s">
        <v>10</v>
      </c>
      <c r="E1647" s="258" t="s">
        <v>3612</v>
      </c>
      <c r="F1647" s="258" t="s">
        <v>3613</v>
      </c>
      <c r="G1647" s="270">
        <v>1976</v>
      </c>
      <c r="H1647" s="271">
        <v>27</v>
      </c>
      <c r="I1647" s="257" t="s">
        <v>156</v>
      </c>
      <c r="J1647" s="272">
        <v>39382</v>
      </c>
      <c r="K1647" s="42"/>
    </row>
    <row r="1648" spans="1:11" s="2" customFormat="1" ht="31.5" x14ac:dyDescent="0.15">
      <c r="A1648" s="259"/>
      <c r="B1648" s="278"/>
      <c r="C1648" s="268">
        <v>241</v>
      </c>
      <c r="D1648" s="258" t="s">
        <v>10</v>
      </c>
      <c r="E1648" s="269" t="s">
        <v>3614</v>
      </c>
      <c r="F1648" s="258" t="s">
        <v>3615</v>
      </c>
      <c r="G1648" s="270">
        <v>1915</v>
      </c>
      <c r="H1648" s="271">
        <v>115</v>
      </c>
      <c r="I1648" s="257" t="s">
        <v>40</v>
      </c>
      <c r="J1648" s="272">
        <v>41885</v>
      </c>
      <c r="K1648" s="42"/>
    </row>
    <row r="1649" spans="1:11" s="2" customFormat="1" ht="10.5" x14ac:dyDescent="0.15">
      <c r="A1649" s="259"/>
      <c r="B1649" s="1"/>
      <c r="C1649" s="268">
        <v>242</v>
      </c>
      <c r="D1649" s="258" t="s">
        <v>10</v>
      </c>
      <c r="E1649" s="258" t="s">
        <v>3616</v>
      </c>
      <c r="F1649" s="258" t="s">
        <v>3617</v>
      </c>
      <c r="G1649" s="270">
        <v>1911</v>
      </c>
      <c r="H1649" s="271"/>
      <c r="I1649" s="257"/>
      <c r="J1649" s="272" t="s">
        <v>77</v>
      </c>
      <c r="K1649" s="1"/>
    </row>
    <row r="1650" spans="1:11" s="2" customFormat="1" ht="21" x14ac:dyDescent="0.15">
      <c r="A1650" s="259"/>
      <c r="B1650" s="1"/>
      <c r="C1650" s="268">
        <v>243</v>
      </c>
      <c r="D1650" s="258" t="s">
        <v>10</v>
      </c>
      <c r="E1650" s="258" t="s">
        <v>3616</v>
      </c>
      <c r="F1650" s="258" t="s">
        <v>3618</v>
      </c>
      <c r="G1650" s="270">
        <v>1917</v>
      </c>
      <c r="H1650" s="271"/>
      <c r="I1650" s="257"/>
      <c r="J1650" s="272" t="s">
        <v>77</v>
      </c>
      <c r="K1650" s="1"/>
    </row>
    <row r="1651" spans="1:11" s="2" customFormat="1" ht="10.5" x14ac:dyDescent="0.15">
      <c r="A1651" s="259"/>
      <c r="B1651" s="1"/>
      <c r="C1651" s="268">
        <v>244</v>
      </c>
      <c r="D1651" s="258" t="s">
        <v>10</v>
      </c>
      <c r="E1651" s="258" t="s">
        <v>3616</v>
      </c>
      <c r="F1651" s="258" t="s">
        <v>3619</v>
      </c>
      <c r="G1651" s="270">
        <v>1929</v>
      </c>
      <c r="H1651" s="271">
        <v>25</v>
      </c>
      <c r="I1651" s="257" t="s">
        <v>3620</v>
      </c>
      <c r="J1651" s="272">
        <v>40019</v>
      </c>
      <c r="K1651" s="1"/>
    </row>
    <row r="1652" spans="1:11" s="2" customFormat="1" ht="21" x14ac:dyDescent="0.15">
      <c r="A1652" s="259"/>
      <c r="B1652" s="1"/>
      <c r="C1652" s="268">
        <v>245</v>
      </c>
      <c r="D1652" s="258" t="s">
        <v>10</v>
      </c>
      <c r="E1652" s="258" t="s">
        <v>3621</v>
      </c>
      <c r="F1652" s="258" t="s">
        <v>3622</v>
      </c>
      <c r="G1652" s="270">
        <v>1968</v>
      </c>
      <c r="H1652" s="271">
        <v>35</v>
      </c>
      <c r="I1652" s="257" t="s">
        <v>229</v>
      </c>
      <c r="J1652" s="272">
        <v>41434</v>
      </c>
      <c r="K1652" s="1"/>
    </row>
    <row r="1653" spans="1:11" s="2" customFormat="1" ht="21" x14ac:dyDescent="0.15">
      <c r="A1653" s="259" t="s">
        <v>1</v>
      </c>
      <c r="B1653" s="1"/>
      <c r="C1653" s="268">
        <v>246</v>
      </c>
      <c r="D1653" s="258" t="s">
        <v>10</v>
      </c>
      <c r="E1653" s="269" t="s">
        <v>3623</v>
      </c>
      <c r="F1653" s="258" t="s">
        <v>3624</v>
      </c>
      <c r="G1653" s="270">
        <v>1893</v>
      </c>
      <c r="H1653" s="271">
        <v>20</v>
      </c>
      <c r="I1653" s="257" t="s">
        <v>3132</v>
      </c>
      <c r="J1653" s="272">
        <v>41790</v>
      </c>
      <c r="K1653" s="1"/>
    </row>
    <row r="1654" spans="1:11" s="2" customFormat="1" ht="31.5" x14ac:dyDescent="0.15">
      <c r="A1654" s="259"/>
      <c r="B1654" s="1"/>
      <c r="C1654" s="268">
        <v>247</v>
      </c>
      <c r="D1654" s="258" t="s">
        <v>10</v>
      </c>
      <c r="E1654" s="269" t="s">
        <v>3625</v>
      </c>
      <c r="F1654" s="258" t="s">
        <v>3626</v>
      </c>
      <c r="G1654" s="270">
        <v>1922</v>
      </c>
      <c r="H1654" s="271">
        <v>40</v>
      </c>
      <c r="I1654" s="257" t="s">
        <v>679</v>
      </c>
      <c r="J1654" s="272">
        <v>42196</v>
      </c>
      <c r="K1654" s="1"/>
    </row>
    <row r="1655" spans="1:11" s="2" customFormat="1" ht="10.5" x14ac:dyDescent="0.15">
      <c r="A1655" s="259"/>
      <c r="B1655" s="1"/>
      <c r="C1655" s="268">
        <v>248</v>
      </c>
      <c r="D1655" s="285" t="s">
        <v>10</v>
      </c>
      <c r="E1655" s="258" t="s">
        <v>3627</v>
      </c>
      <c r="F1655" s="258" t="s">
        <v>3628</v>
      </c>
      <c r="G1655" s="270">
        <v>1947</v>
      </c>
      <c r="H1655" s="271">
        <v>0</v>
      </c>
      <c r="I1655" s="257" t="s">
        <v>84</v>
      </c>
      <c r="J1655" s="272">
        <v>42663</v>
      </c>
      <c r="K1655" s="1"/>
    </row>
    <row r="1656" spans="1:11" s="2" customFormat="1" ht="21" x14ac:dyDescent="0.15">
      <c r="A1656" s="259"/>
      <c r="B1656" s="42"/>
      <c r="C1656" s="268">
        <v>249</v>
      </c>
      <c r="D1656" s="258" t="s">
        <v>10</v>
      </c>
      <c r="E1656" s="258" t="s">
        <v>3630</v>
      </c>
      <c r="F1656" s="258" t="s">
        <v>3631</v>
      </c>
      <c r="G1656" s="270">
        <v>2006</v>
      </c>
      <c r="H1656" s="271">
        <v>0</v>
      </c>
      <c r="I1656" s="257" t="s">
        <v>1007</v>
      </c>
      <c r="J1656" s="272">
        <v>39502</v>
      </c>
      <c r="K1656" s="42"/>
    </row>
    <row r="1657" spans="1:11" s="2" customFormat="1" ht="21" x14ac:dyDescent="0.15">
      <c r="A1657" s="259"/>
      <c r="B1657" s="42"/>
      <c r="C1657" s="268">
        <v>250</v>
      </c>
      <c r="D1657" s="258" t="s">
        <v>10</v>
      </c>
      <c r="E1657" s="258" t="s">
        <v>3629</v>
      </c>
      <c r="F1657" s="258" t="s">
        <v>3632</v>
      </c>
      <c r="G1657" s="270">
        <v>2010</v>
      </c>
      <c r="H1657" s="271">
        <v>120</v>
      </c>
      <c r="I1657" s="257" t="s">
        <v>583</v>
      </c>
      <c r="J1657" s="272">
        <v>42289</v>
      </c>
      <c r="K1657" s="42"/>
    </row>
    <row r="1658" spans="1:11" s="2" customFormat="1" ht="21" x14ac:dyDescent="0.15">
      <c r="A1658" s="259"/>
      <c r="B1658" s="42"/>
      <c r="C1658" s="268">
        <v>251</v>
      </c>
      <c r="D1658" s="285" t="s">
        <v>10</v>
      </c>
      <c r="E1658" s="258" t="s">
        <v>3633</v>
      </c>
      <c r="F1658" s="303" t="s">
        <v>3634</v>
      </c>
      <c r="G1658" s="270">
        <v>1938</v>
      </c>
      <c r="H1658" s="271">
        <v>99</v>
      </c>
      <c r="I1658" s="257" t="s">
        <v>3635</v>
      </c>
      <c r="J1658" s="272">
        <v>43098</v>
      </c>
      <c r="K1658" s="42"/>
    </row>
    <row r="1659" spans="1:11" s="2" customFormat="1" ht="10.5" x14ac:dyDescent="0.15">
      <c r="A1659" s="259"/>
      <c r="B1659" s="42"/>
      <c r="C1659" s="268">
        <v>252</v>
      </c>
      <c r="D1659" s="258" t="s">
        <v>10</v>
      </c>
      <c r="E1659" s="258" t="s">
        <v>3636</v>
      </c>
      <c r="F1659" s="258" t="s">
        <v>3637</v>
      </c>
      <c r="G1659" s="270" t="s">
        <v>3638</v>
      </c>
      <c r="H1659" s="271">
        <v>0</v>
      </c>
      <c r="I1659" s="257" t="s">
        <v>3585</v>
      </c>
      <c r="J1659" s="272">
        <v>41144</v>
      </c>
      <c r="K1659" s="42"/>
    </row>
    <row r="1660" spans="1:11" s="2" customFormat="1" ht="21" x14ac:dyDescent="0.15">
      <c r="A1660" s="259"/>
      <c r="B1660" s="1"/>
      <c r="C1660" s="268">
        <v>253</v>
      </c>
      <c r="D1660" s="258" t="s">
        <v>10</v>
      </c>
      <c r="E1660" s="258" t="s">
        <v>3639</v>
      </c>
      <c r="F1660" s="258" t="s">
        <v>3640</v>
      </c>
      <c r="G1660" s="270">
        <v>1916</v>
      </c>
      <c r="H1660" s="271">
        <v>20</v>
      </c>
      <c r="I1660" s="257" t="s">
        <v>3282</v>
      </c>
      <c r="J1660" s="272">
        <v>40019</v>
      </c>
      <c r="K1660" s="1"/>
    </row>
    <row r="1661" spans="1:11" s="2" customFormat="1" ht="21" x14ac:dyDescent="0.15">
      <c r="A1661" s="259"/>
      <c r="B1661" s="42"/>
      <c r="C1661" s="268">
        <v>254</v>
      </c>
      <c r="D1661" s="258" t="s">
        <v>10</v>
      </c>
      <c r="E1661" s="258" t="s">
        <v>3639</v>
      </c>
      <c r="F1661" s="258" t="s">
        <v>3641</v>
      </c>
      <c r="G1661" s="270">
        <v>1907</v>
      </c>
      <c r="H1661" s="271">
        <v>20</v>
      </c>
      <c r="I1661" s="257" t="s">
        <v>3093</v>
      </c>
      <c r="J1661" s="272">
        <v>39291</v>
      </c>
      <c r="K1661" s="42"/>
    </row>
    <row r="1662" spans="1:11" s="2" customFormat="1" ht="21" x14ac:dyDescent="0.15">
      <c r="A1662" s="259"/>
      <c r="B1662" s="1"/>
      <c r="C1662" s="268">
        <v>255</v>
      </c>
      <c r="D1662" s="258" t="s">
        <v>10</v>
      </c>
      <c r="E1662" s="258" t="s">
        <v>3642</v>
      </c>
      <c r="F1662" s="258" t="s">
        <v>3643</v>
      </c>
      <c r="G1662" s="270"/>
      <c r="H1662" s="271">
        <v>15</v>
      </c>
      <c r="I1662" s="257" t="s">
        <v>296</v>
      </c>
      <c r="J1662" s="272">
        <v>40807</v>
      </c>
      <c r="K1662" s="1"/>
    </row>
    <row r="1663" spans="1:11" s="2" customFormat="1" ht="31.5" x14ac:dyDescent="0.15">
      <c r="A1663" s="259"/>
      <c r="B1663" s="42"/>
      <c r="C1663" s="268">
        <v>256</v>
      </c>
      <c r="D1663" s="258" t="s">
        <v>10</v>
      </c>
      <c r="E1663" s="258" t="s">
        <v>3644</v>
      </c>
      <c r="F1663" s="258" t="s">
        <v>3645</v>
      </c>
      <c r="G1663" s="270">
        <v>1947</v>
      </c>
      <c r="H1663" s="271">
        <v>20</v>
      </c>
      <c r="I1663" s="257" t="s">
        <v>126</v>
      </c>
      <c r="J1663" s="272"/>
      <c r="K1663" s="42"/>
    </row>
    <row r="1664" spans="1:11" s="2" customFormat="1" ht="31.5" x14ac:dyDescent="0.15">
      <c r="A1664" s="259"/>
      <c r="B1664" s="42"/>
      <c r="C1664" s="268">
        <v>257</v>
      </c>
      <c r="D1664" s="258" t="s">
        <v>10</v>
      </c>
      <c r="E1664" s="258" t="s">
        <v>3646</v>
      </c>
      <c r="F1664" s="258" t="s">
        <v>3647</v>
      </c>
      <c r="G1664" s="270">
        <v>1959</v>
      </c>
      <c r="H1664" s="271">
        <f>60/2</f>
        <v>30</v>
      </c>
      <c r="I1664" s="257" t="s">
        <v>235</v>
      </c>
      <c r="J1664" s="272">
        <v>39504</v>
      </c>
      <c r="K1664" s="42"/>
    </row>
    <row r="1665" spans="1:11" s="2" customFormat="1" ht="21" x14ac:dyDescent="0.15">
      <c r="A1665" s="259"/>
      <c r="B1665" s="1"/>
      <c r="C1665" s="268">
        <v>258</v>
      </c>
      <c r="D1665" s="285" t="s">
        <v>10</v>
      </c>
      <c r="E1665" s="258" t="s">
        <v>3648</v>
      </c>
      <c r="F1665" s="258" t="s">
        <v>3649</v>
      </c>
      <c r="G1665" s="270">
        <v>1926</v>
      </c>
      <c r="H1665" s="271">
        <v>0</v>
      </c>
      <c r="I1665" s="257" t="s">
        <v>3650</v>
      </c>
      <c r="J1665" s="272">
        <v>42445</v>
      </c>
      <c r="K1665" s="1"/>
    </row>
    <row r="1666" spans="1:11" s="2" customFormat="1" ht="52.5" x14ac:dyDescent="0.15">
      <c r="A1666" s="259"/>
      <c r="B1666" s="42"/>
      <c r="C1666" s="268">
        <v>259</v>
      </c>
      <c r="D1666" s="258" t="s">
        <v>10</v>
      </c>
      <c r="E1666" s="258" t="s">
        <v>3651</v>
      </c>
      <c r="F1666" s="258" t="s">
        <v>3652</v>
      </c>
      <c r="G1666" s="270">
        <v>1923</v>
      </c>
      <c r="H1666" s="271">
        <v>200</v>
      </c>
      <c r="I1666" s="257" t="s">
        <v>2502</v>
      </c>
      <c r="J1666" s="272">
        <v>41929</v>
      </c>
      <c r="K1666" s="42"/>
    </row>
    <row r="1667" spans="1:11" s="2" customFormat="1" ht="31.5" x14ac:dyDescent="0.15">
      <c r="A1667" s="304"/>
      <c r="B1667" s="42"/>
      <c r="C1667" s="268">
        <v>260</v>
      </c>
      <c r="D1667" s="296" t="s">
        <v>10</v>
      </c>
      <c r="E1667" s="296" t="s">
        <v>3653</v>
      </c>
      <c r="F1667" s="296" t="s">
        <v>3654</v>
      </c>
      <c r="G1667" s="299">
        <v>1997</v>
      </c>
      <c r="H1667" s="300">
        <v>200</v>
      </c>
      <c r="I1667" s="298" t="s">
        <v>2502</v>
      </c>
      <c r="J1667" s="297">
        <v>41929</v>
      </c>
      <c r="K1667" s="42"/>
    </row>
    <row r="1668" spans="1:11" s="2" customFormat="1" ht="21" x14ac:dyDescent="0.15">
      <c r="A1668" s="259"/>
      <c r="C1668" s="268">
        <v>261</v>
      </c>
      <c r="D1668" s="258" t="s">
        <v>10</v>
      </c>
      <c r="E1668" s="258" t="s">
        <v>3655</v>
      </c>
      <c r="F1668" s="258" t="s">
        <v>3656</v>
      </c>
      <c r="G1668" s="270">
        <v>1944</v>
      </c>
      <c r="H1668" s="275">
        <f>150/21+0.01</f>
        <v>7.152857142857143</v>
      </c>
      <c r="I1668" s="271" t="s">
        <v>1368</v>
      </c>
      <c r="J1668" s="272">
        <v>40397</v>
      </c>
    </row>
    <row r="1669" spans="1:11" s="2" customFormat="1" ht="10.5" x14ac:dyDescent="0.15">
      <c r="A1669" s="259"/>
      <c r="C1669" s="268">
        <v>262</v>
      </c>
      <c r="D1669" s="258" t="s">
        <v>10</v>
      </c>
      <c r="E1669" s="258" t="s">
        <v>3657</v>
      </c>
      <c r="F1669" s="258" t="s">
        <v>3658</v>
      </c>
      <c r="G1669" s="270">
        <v>2014</v>
      </c>
      <c r="H1669" s="271">
        <v>0</v>
      </c>
      <c r="I1669" s="271" t="s">
        <v>3659</v>
      </c>
      <c r="J1669" s="272">
        <v>41703</v>
      </c>
    </row>
    <row r="1670" spans="1:11" s="2" customFormat="1" ht="10.5" x14ac:dyDescent="0.15">
      <c r="A1670" s="259"/>
      <c r="B1670" s="42"/>
      <c r="C1670" s="268">
        <v>263</v>
      </c>
      <c r="D1670" s="258" t="s">
        <v>10</v>
      </c>
      <c r="E1670" s="258" t="s">
        <v>3660</v>
      </c>
      <c r="F1670" s="258" t="s">
        <v>3661</v>
      </c>
      <c r="G1670" s="270">
        <v>1900</v>
      </c>
      <c r="H1670" s="271">
        <v>75</v>
      </c>
      <c r="I1670" s="257" t="s">
        <v>2087</v>
      </c>
      <c r="J1670" s="272"/>
      <c r="K1670" s="42"/>
    </row>
    <row r="1671" spans="1:11" s="2" customFormat="1" ht="21" x14ac:dyDescent="0.15">
      <c r="A1671" s="259"/>
      <c r="B1671" s="42"/>
      <c r="C1671" s="268">
        <v>264</v>
      </c>
      <c r="D1671" s="258" t="s">
        <v>10</v>
      </c>
      <c r="E1671" s="258" t="s">
        <v>3662</v>
      </c>
      <c r="F1671" s="258" t="s">
        <v>3663</v>
      </c>
      <c r="G1671" s="270">
        <v>2007</v>
      </c>
      <c r="H1671" s="271" t="s">
        <v>89</v>
      </c>
      <c r="I1671" s="257" t="s">
        <v>89</v>
      </c>
      <c r="J1671" s="272">
        <v>40909</v>
      </c>
      <c r="K1671" s="42"/>
    </row>
    <row r="1672" spans="1:11" s="2" customFormat="1" ht="10.5" x14ac:dyDescent="0.15">
      <c r="A1672" s="259" t="s">
        <v>1</v>
      </c>
      <c r="B1672" s="42"/>
      <c r="C1672" s="268">
        <v>265</v>
      </c>
      <c r="D1672" s="258" t="s">
        <v>10</v>
      </c>
      <c r="E1672" s="258" t="s">
        <v>3664</v>
      </c>
      <c r="F1672" s="258" t="s">
        <v>3665</v>
      </c>
      <c r="G1672" s="270">
        <v>1944</v>
      </c>
      <c r="H1672" s="271">
        <v>75</v>
      </c>
      <c r="I1672" s="273" t="s">
        <v>232</v>
      </c>
      <c r="J1672" s="274">
        <v>38811</v>
      </c>
      <c r="K1672" s="42"/>
    </row>
    <row r="1673" spans="1:11" s="2" customFormat="1" ht="21" x14ac:dyDescent="0.15">
      <c r="A1673" s="259"/>
      <c r="B1673" s="42"/>
      <c r="C1673" s="268">
        <v>266</v>
      </c>
      <c r="D1673" s="258" t="s">
        <v>10</v>
      </c>
      <c r="E1673" s="258" t="s">
        <v>3666</v>
      </c>
      <c r="F1673" s="258" t="s">
        <v>3667</v>
      </c>
      <c r="G1673" s="270">
        <v>1861</v>
      </c>
      <c r="H1673" s="271">
        <v>45</v>
      </c>
      <c r="I1673" s="257" t="s">
        <v>3668</v>
      </c>
      <c r="J1673" s="272">
        <v>39250</v>
      </c>
      <c r="K1673" s="42"/>
    </row>
    <row r="1674" spans="1:11" s="2" customFormat="1" ht="21" x14ac:dyDescent="0.15">
      <c r="A1674" s="259"/>
      <c r="B1674" s="42"/>
      <c r="C1674" s="268">
        <v>267</v>
      </c>
      <c r="D1674" s="258" t="s">
        <v>10</v>
      </c>
      <c r="E1674" s="258" t="s">
        <v>3669</v>
      </c>
      <c r="F1674" s="258" t="s">
        <v>3670</v>
      </c>
      <c r="G1674" s="270">
        <v>1955</v>
      </c>
      <c r="H1674" s="271">
        <v>90</v>
      </c>
      <c r="I1674" s="257" t="s">
        <v>3161</v>
      </c>
      <c r="J1674" s="272">
        <v>40175</v>
      </c>
      <c r="K1674" s="42"/>
    </row>
    <row r="1675" spans="1:11" s="2" customFormat="1" ht="10.5" x14ac:dyDescent="0.15">
      <c r="A1675" s="259"/>
      <c r="B1675" s="42"/>
      <c r="C1675" s="268">
        <v>268</v>
      </c>
      <c r="D1675" s="285" t="s">
        <v>10</v>
      </c>
      <c r="E1675" s="258" t="s">
        <v>3671</v>
      </c>
      <c r="F1675" s="258" t="s">
        <v>3672</v>
      </c>
      <c r="G1675" s="270">
        <v>1925</v>
      </c>
      <c r="H1675" s="271">
        <v>0</v>
      </c>
      <c r="I1675" s="257" t="s">
        <v>84</v>
      </c>
      <c r="J1675" s="272">
        <v>42430</v>
      </c>
      <c r="K1675" s="42"/>
    </row>
    <row r="1676" spans="1:11" s="2" customFormat="1" ht="31.5" x14ac:dyDescent="0.15">
      <c r="A1676" s="259"/>
      <c r="B1676" s="42"/>
      <c r="C1676" s="268">
        <v>269</v>
      </c>
      <c r="D1676" s="258" t="s">
        <v>10</v>
      </c>
      <c r="E1676" s="258" t="s">
        <v>3673</v>
      </c>
      <c r="F1676" s="258" t="s">
        <v>3674</v>
      </c>
      <c r="G1676" s="270">
        <v>1840</v>
      </c>
      <c r="H1676" s="271">
        <v>50</v>
      </c>
      <c r="I1676" s="257" t="s">
        <v>3675</v>
      </c>
      <c r="J1676" s="272">
        <v>39444</v>
      </c>
      <c r="K1676" s="42"/>
    </row>
    <row r="1677" spans="1:11" s="2" customFormat="1" ht="31.5" x14ac:dyDescent="0.15">
      <c r="A1677" s="259"/>
      <c r="B1677" s="278"/>
      <c r="C1677" s="268">
        <v>270</v>
      </c>
      <c r="D1677" s="258" t="s">
        <v>10</v>
      </c>
      <c r="E1677" s="258" t="s">
        <v>3676</v>
      </c>
      <c r="F1677" s="258" t="s">
        <v>3677</v>
      </c>
      <c r="G1677" s="270">
        <v>1941</v>
      </c>
      <c r="H1677" s="271">
        <v>120</v>
      </c>
      <c r="I1677" s="257" t="s">
        <v>3678</v>
      </c>
      <c r="J1677" s="272">
        <v>42279</v>
      </c>
      <c r="K1677" s="42"/>
    </row>
    <row r="1678" spans="1:11" s="2" customFormat="1" ht="21" x14ac:dyDescent="0.15">
      <c r="A1678" s="259"/>
      <c r="B1678" s="278"/>
      <c r="C1678" s="268">
        <v>271</v>
      </c>
      <c r="D1678" s="258" t="s">
        <v>10</v>
      </c>
      <c r="E1678" s="269" t="s">
        <v>559</v>
      </c>
      <c r="F1678" s="258" t="s">
        <v>3679</v>
      </c>
      <c r="G1678" s="270">
        <v>1983</v>
      </c>
      <c r="H1678" s="271">
        <f>55/2</f>
        <v>27.5</v>
      </c>
      <c r="I1678" s="257" t="s">
        <v>3257</v>
      </c>
      <c r="J1678" s="305">
        <v>42314</v>
      </c>
      <c r="K1678" s="42"/>
    </row>
    <row r="1679" spans="1:11" s="2" customFormat="1" ht="21" x14ac:dyDescent="0.15">
      <c r="A1679" s="259"/>
      <c r="B1679" s="42"/>
      <c r="C1679" s="268">
        <v>272</v>
      </c>
      <c r="D1679" s="258" t="s">
        <v>10</v>
      </c>
      <c r="E1679" s="269" t="s">
        <v>559</v>
      </c>
      <c r="F1679" s="258" t="s">
        <v>3680</v>
      </c>
      <c r="G1679" s="270">
        <v>1975</v>
      </c>
      <c r="H1679" s="257">
        <f>15*0.9+0.5</f>
        <v>14</v>
      </c>
      <c r="I1679" s="257" t="s">
        <v>365</v>
      </c>
      <c r="J1679" s="272">
        <v>41929</v>
      </c>
      <c r="K1679" s="42"/>
    </row>
    <row r="1680" spans="1:11" s="2" customFormat="1" ht="10.5" x14ac:dyDescent="0.15">
      <c r="A1680" s="259"/>
      <c r="B1680" s="42"/>
      <c r="C1680" s="268">
        <v>273</v>
      </c>
      <c r="D1680" s="258" t="s">
        <v>10</v>
      </c>
      <c r="E1680" s="269" t="s">
        <v>559</v>
      </c>
      <c r="F1680" s="258" t="s">
        <v>3681</v>
      </c>
      <c r="G1680" s="270">
        <v>1954</v>
      </c>
      <c r="H1680" s="271">
        <v>60</v>
      </c>
      <c r="I1680" s="257" t="s">
        <v>2087</v>
      </c>
      <c r="J1680" s="272"/>
      <c r="K1680" s="42"/>
    </row>
    <row r="1681" spans="1:153" s="2" customFormat="1" ht="31.5" x14ac:dyDescent="0.15">
      <c r="A1681" s="259"/>
      <c r="B1681" s="42"/>
      <c r="C1681" s="268">
        <v>274</v>
      </c>
      <c r="D1681" s="258" t="s">
        <v>10</v>
      </c>
      <c r="E1681" s="258" t="s">
        <v>3682</v>
      </c>
      <c r="F1681" s="258" t="s">
        <v>3683</v>
      </c>
      <c r="G1681" s="270">
        <v>1945</v>
      </c>
      <c r="H1681" s="271">
        <v>20</v>
      </c>
      <c r="I1681" s="257" t="s">
        <v>3684</v>
      </c>
      <c r="J1681" s="272">
        <v>40472</v>
      </c>
      <c r="K1681" s="42"/>
    </row>
    <row r="1682" spans="1:153" s="2" customFormat="1" ht="21" x14ac:dyDescent="0.15">
      <c r="A1682" s="259"/>
      <c r="B1682" s="42"/>
      <c r="C1682" s="268">
        <v>275</v>
      </c>
      <c r="D1682" s="258" t="s">
        <v>10</v>
      </c>
      <c r="E1682" s="269" t="s">
        <v>3685</v>
      </c>
      <c r="F1682" s="258" t="s">
        <v>3686</v>
      </c>
      <c r="G1682" s="270">
        <v>1937</v>
      </c>
      <c r="H1682" s="271">
        <v>20</v>
      </c>
      <c r="I1682" s="257" t="s">
        <v>2133</v>
      </c>
      <c r="J1682" s="272">
        <v>40232</v>
      </c>
      <c r="K1682" s="42"/>
    </row>
    <row r="1683" spans="1:153" s="2" customFormat="1" ht="10.5" x14ac:dyDescent="0.15">
      <c r="A1683" s="259"/>
      <c r="B1683" s="301"/>
      <c r="C1683" s="268">
        <v>276</v>
      </c>
      <c r="D1683" s="258" t="s">
        <v>10</v>
      </c>
      <c r="E1683" s="269" t="s">
        <v>3687</v>
      </c>
      <c r="F1683" s="258" t="s">
        <v>3686</v>
      </c>
      <c r="G1683" s="270">
        <v>1937</v>
      </c>
      <c r="H1683" s="271">
        <v>25</v>
      </c>
      <c r="I1683" s="259" t="s">
        <v>156</v>
      </c>
      <c r="J1683" s="272">
        <v>39304</v>
      </c>
      <c r="K1683" s="42"/>
    </row>
    <row r="1684" spans="1:153" s="2" customFormat="1" ht="10.5" x14ac:dyDescent="0.15">
      <c r="A1684" s="259"/>
      <c r="B1684" s="42"/>
      <c r="C1684" s="268">
        <v>277</v>
      </c>
      <c r="D1684" s="258" t="s">
        <v>10</v>
      </c>
      <c r="E1684" s="269" t="s">
        <v>3687</v>
      </c>
      <c r="F1684" s="258" t="s">
        <v>3688</v>
      </c>
      <c r="G1684" s="270">
        <v>1919</v>
      </c>
      <c r="H1684" s="271">
        <v>12</v>
      </c>
      <c r="I1684" s="259" t="s">
        <v>156</v>
      </c>
      <c r="J1684" s="272">
        <v>39304</v>
      </c>
      <c r="K1684" s="42"/>
    </row>
    <row r="1685" spans="1:153" s="2" customFormat="1" ht="10.5" x14ac:dyDescent="0.15">
      <c r="A1685" s="259"/>
      <c r="B1685" s="42"/>
      <c r="C1685" s="268">
        <v>278</v>
      </c>
      <c r="D1685" s="285" t="s">
        <v>10</v>
      </c>
      <c r="E1685" s="269" t="s">
        <v>3687</v>
      </c>
      <c r="F1685" s="258" t="s">
        <v>3689</v>
      </c>
      <c r="G1685" s="270">
        <v>1922</v>
      </c>
      <c r="H1685" s="271">
        <v>0</v>
      </c>
      <c r="I1685" s="257" t="s">
        <v>84</v>
      </c>
      <c r="J1685" s="272">
        <v>42430</v>
      </c>
      <c r="K1685" s="42"/>
    </row>
    <row r="1686" spans="1:153" s="2" customFormat="1" ht="10.5" x14ac:dyDescent="0.15">
      <c r="A1686" s="259"/>
      <c r="B1686" s="42"/>
      <c r="C1686" s="268">
        <v>279</v>
      </c>
      <c r="D1686" s="258" t="s">
        <v>10</v>
      </c>
      <c r="E1686" s="269" t="s">
        <v>3687</v>
      </c>
      <c r="F1686" s="258" t="s">
        <v>3690</v>
      </c>
      <c r="G1686" s="270"/>
      <c r="H1686" s="271">
        <v>17</v>
      </c>
      <c r="I1686" s="259" t="s">
        <v>156</v>
      </c>
      <c r="J1686" s="272">
        <v>39304</v>
      </c>
      <c r="K1686" s="42"/>
    </row>
    <row r="1687" spans="1:153" s="2" customFormat="1" ht="10.5" x14ac:dyDescent="0.15">
      <c r="A1687" s="259"/>
      <c r="B1687" s="42"/>
      <c r="C1687" s="268">
        <v>280</v>
      </c>
      <c r="D1687" s="258" t="s">
        <v>10</v>
      </c>
      <c r="E1687" s="269" t="s">
        <v>3691</v>
      </c>
      <c r="F1687" s="258" t="s">
        <v>3690</v>
      </c>
      <c r="G1687" s="270">
        <v>1936</v>
      </c>
      <c r="H1687" s="271">
        <v>20</v>
      </c>
      <c r="I1687" s="257" t="s">
        <v>2133</v>
      </c>
      <c r="J1687" s="272">
        <v>40232</v>
      </c>
      <c r="K1687" s="42"/>
      <c r="L1687" s="286"/>
      <c r="M1687" s="286"/>
      <c r="N1687" s="286"/>
      <c r="O1687" s="286"/>
      <c r="P1687" s="286"/>
      <c r="Q1687" s="286"/>
      <c r="R1687" s="286"/>
      <c r="S1687" s="286"/>
      <c r="T1687" s="286"/>
      <c r="U1687" s="286"/>
      <c r="V1687" s="286"/>
      <c r="W1687" s="286"/>
      <c r="X1687" s="286"/>
      <c r="Y1687" s="286"/>
      <c r="Z1687" s="286"/>
      <c r="AA1687" s="286"/>
      <c r="AB1687" s="286"/>
      <c r="AC1687" s="286"/>
      <c r="AD1687" s="286"/>
      <c r="AE1687" s="286"/>
      <c r="AF1687" s="286"/>
      <c r="AG1687" s="286"/>
      <c r="AH1687" s="286"/>
      <c r="AI1687" s="286"/>
      <c r="AJ1687" s="286"/>
      <c r="AK1687" s="286"/>
      <c r="AL1687" s="286"/>
      <c r="AM1687" s="286"/>
      <c r="AN1687" s="286"/>
      <c r="AO1687" s="286"/>
      <c r="AP1687" s="286"/>
      <c r="AQ1687" s="286"/>
      <c r="AR1687" s="286"/>
      <c r="AS1687" s="286"/>
      <c r="AT1687" s="286"/>
      <c r="AU1687" s="286"/>
      <c r="AV1687" s="286"/>
      <c r="AW1687" s="286"/>
      <c r="AX1687" s="286"/>
      <c r="AY1687" s="286"/>
      <c r="AZ1687" s="286"/>
      <c r="BA1687" s="286"/>
      <c r="BB1687" s="286"/>
      <c r="BC1687" s="286"/>
      <c r="BD1687" s="286"/>
      <c r="BE1687" s="286"/>
      <c r="BF1687" s="286"/>
      <c r="BG1687" s="286"/>
      <c r="BH1687" s="286"/>
      <c r="BI1687" s="286"/>
      <c r="BJ1687" s="286"/>
      <c r="BK1687" s="286"/>
      <c r="BL1687" s="286"/>
      <c r="BM1687" s="286"/>
      <c r="BN1687" s="286"/>
      <c r="BO1687" s="286"/>
      <c r="BP1687" s="286"/>
      <c r="BQ1687" s="286"/>
      <c r="BR1687" s="286"/>
      <c r="BS1687" s="286"/>
      <c r="BT1687" s="286"/>
      <c r="BU1687" s="286"/>
      <c r="BV1687" s="286"/>
      <c r="BW1687" s="286"/>
      <c r="BX1687" s="286"/>
      <c r="BY1687" s="286"/>
      <c r="BZ1687" s="286"/>
      <c r="CA1687" s="286"/>
      <c r="CB1687" s="286"/>
      <c r="CC1687" s="286"/>
      <c r="CD1687" s="286"/>
      <c r="CE1687" s="286"/>
      <c r="CF1687" s="286"/>
      <c r="CG1687" s="286"/>
      <c r="CH1687" s="286"/>
      <c r="CI1687" s="286"/>
      <c r="CJ1687" s="286"/>
      <c r="CK1687" s="286"/>
      <c r="CL1687" s="286"/>
      <c r="CM1687" s="286"/>
      <c r="CN1687" s="286"/>
      <c r="CO1687" s="286"/>
      <c r="CP1687" s="286"/>
      <c r="CQ1687" s="286"/>
      <c r="CR1687" s="286"/>
      <c r="CS1687" s="286"/>
      <c r="CT1687" s="286"/>
      <c r="CU1687" s="286"/>
      <c r="CV1687" s="286"/>
      <c r="CW1687" s="286"/>
      <c r="CX1687" s="286"/>
      <c r="CY1687" s="286"/>
      <c r="CZ1687" s="286"/>
      <c r="DA1687" s="286"/>
      <c r="DB1687" s="286"/>
      <c r="DC1687" s="286"/>
      <c r="DD1687" s="286"/>
      <c r="DE1687" s="286"/>
      <c r="DF1687" s="286"/>
      <c r="DG1687" s="286"/>
      <c r="DH1687" s="286"/>
      <c r="DI1687" s="286"/>
      <c r="DJ1687" s="286"/>
      <c r="DK1687" s="286"/>
      <c r="DL1687" s="286"/>
      <c r="DM1687" s="286"/>
      <c r="DN1687" s="286"/>
      <c r="DO1687" s="286"/>
      <c r="DP1687" s="286"/>
      <c r="DQ1687" s="286"/>
      <c r="DR1687" s="286"/>
      <c r="DS1687" s="286"/>
      <c r="DT1687" s="286"/>
      <c r="DU1687" s="286"/>
      <c r="DV1687" s="286"/>
      <c r="DW1687" s="286"/>
      <c r="DX1687" s="286"/>
      <c r="DY1687" s="286"/>
      <c r="DZ1687" s="286"/>
      <c r="EA1687" s="286"/>
      <c r="EB1687" s="286"/>
      <c r="EC1687" s="286"/>
      <c r="ED1687" s="286"/>
      <c r="EE1687" s="286"/>
      <c r="EF1687" s="286"/>
      <c r="EG1687" s="286"/>
      <c r="EH1687" s="286"/>
      <c r="EI1687" s="286"/>
      <c r="EJ1687" s="286"/>
      <c r="EK1687" s="286"/>
      <c r="EL1687" s="286"/>
      <c r="EM1687" s="286"/>
      <c r="EN1687" s="286"/>
      <c r="EO1687" s="286"/>
      <c r="EP1687" s="286"/>
      <c r="EQ1687" s="286"/>
      <c r="ER1687" s="286"/>
      <c r="ES1687" s="286"/>
      <c r="ET1687" s="286"/>
      <c r="EU1687" s="286"/>
      <c r="EV1687" s="286"/>
      <c r="EW1687" s="286"/>
    </row>
    <row r="1688" spans="1:153" s="2" customFormat="1" ht="10.5" x14ac:dyDescent="0.15">
      <c r="A1688" s="259"/>
      <c r="B1688" s="42"/>
      <c r="C1688" s="268">
        <v>281</v>
      </c>
      <c r="D1688" s="258" t="s">
        <v>10</v>
      </c>
      <c r="E1688" s="269" t="s">
        <v>3692</v>
      </c>
      <c r="F1688" s="258" t="s">
        <v>3693</v>
      </c>
      <c r="G1688" s="270">
        <v>1958</v>
      </c>
      <c r="H1688" s="271">
        <v>20</v>
      </c>
      <c r="I1688" s="257" t="s">
        <v>2133</v>
      </c>
      <c r="J1688" s="272">
        <v>40232</v>
      </c>
      <c r="K1688" s="42"/>
    </row>
    <row r="1689" spans="1:153" s="2" customFormat="1" ht="10.5" x14ac:dyDescent="0.15">
      <c r="A1689" s="259"/>
      <c r="B1689" s="42"/>
      <c r="C1689" s="268">
        <v>282</v>
      </c>
      <c r="D1689" s="258" t="s">
        <v>10</v>
      </c>
      <c r="E1689" s="269" t="s">
        <v>3691</v>
      </c>
      <c r="F1689" s="258" t="s">
        <v>3694</v>
      </c>
      <c r="G1689" s="270">
        <v>1953</v>
      </c>
      <c r="H1689" s="271">
        <v>20</v>
      </c>
      <c r="I1689" s="257" t="s">
        <v>2133</v>
      </c>
      <c r="J1689" s="272">
        <v>40232</v>
      </c>
      <c r="K1689" s="42"/>
    </row>
    <row r="1690" spans="1:153" s="2" customFormat="1" ht="31.5" x14ac:dyDescent="0.15">
      <c r="A1690" s="259"/>
      <c r="B1690" s="42"/>
      <c r="C1690" s="268">
        <v>283</v>
      </c>
      <c r="D1690" s="258" t="s">
        <v>10</v>
      </c>
      <c r="E1690" s="269" t="s">
        <v>3692</v>
      </c>
      <c r="F1690" s="258" t="s">
        <v>3695</v>
      </c>
      <c r="G1690" s="270">
        <v>1960</v>
      </c>
      <c r="H1690" s="271">
        <v>20</v>
      </c>
      <c r="I1690" s="257" t="s">
        <v>2133</v>
      </c>
      <c r="J1690" s="272">
        <v>40232</v>
      </c>
      <c r="K1690" s="42"/>
    </row>
    <row r="1691" spans="1:153" s="2" customFormat="1" ht="10.5" x14ac:dyDescent="0.15">
      <c r="A1691" s="259"/>
      <c r="B1691" s="42"/>
      <c r="C1691" s="268">
        <v>284</v>
      </c>
      <c r="D1691" s="285" t="s">
        <v>10</v>
      </c>
      <c r="E1691" s="258" t="s">
        <v>3696</v>
      </c>
      <c r="F1691" s="258" t="s">
        <v>3697</v>
      </c>
      <c r="G1691" s="270">
        <v>2015</v>
      </c>
      <c r="H1691" s="271">
        <v>0</v>
      </c>
      <c r="I1691" s="257" t="s">
        <v>3585</v>
      </c>
      <c r="J1691" s="272">
        <v>42389</v>
      </c>
      <c r="K1691" s="42"/>
    </row>
    <row r="1692" spans="1:153" s="2" customFormat="1" ht="10.5" x14ac:dyDescent="0.15">
      <c r="A1692" s="259"/>
      <c r="B1692" s="42"/>
      <c r="C1692" s="268">
        <v>285</v>
      </c>
      <c r="D1692" s="258" t="s">
        <v>10</v>
      </c>
      <c r="E1692" s="258" t="s">
        <v>3698</v>
      </c>
      <c r="F1692" s="258" t="s">
        <v>3699</v>
      </c>
      <c r="G1692" s="270">
        <v>1918</v>
      </c>
      <c r="H1692" s="271">
        <v>5</v>
      </c>
      <c r="I1692" s="257" t="s">
        <v>3103</v>
      </c>
      <c r="J1692" s="272">
        <v>41126</v>
      </c>
      <c r="K1692" s="42"/>
    </row>
    <row r="1693" spans="1:153" s="2" customFormat="1" ht="21" x14ac:dyDescent="0.15">
      <c r="A1693" s="259"/>
      <c r="B1693" s="42"/>
      <c r="C1693" s="268">
        <v>286</v>
      </c>
      <c r="D1693" s="258" t="s">
        <v>10</v>
      </c>
      <c r="E1693" s="258" t="s">
        <v>3700</v>
      </c>
      <c r="F1693" s="258" t="s">
        <v>3701</v>
      </c>
      <c r="G1693" s="270">
        <v>1946</v>
      </c>
      <c r="H1693" s="271">
        <f>139/10</f>
        <v>13.9</v>
      </c>
      <c r="I1693" s="257" t="s">
        <v>3702</v>
      </c>
      <c r="J1693" s="272">
        <v>41341</v>
      </c>
      <c r="K1693" s="42"/>
    </row>
    <row r="1694" spans="1:153" s="2" customFormat="1" ht="21" x14ac:dyDescent="0.15">
      <c r="A1694" s="259"/>
      <c r="B1694" s="42"/>
      <c r="C1694" s="268">
        <v>287</v>
      </c>
      <c r="D1694" s="258" t="s">
        <v>10</v>
      </c>
      <c r="E1694" s="258" t="s">
        <v>3703</v>
      </c>
      <c r="F1694" s="258" t="s">
        <v>3704</v>
      </c>
      <c r="G1694" s="270">
        <v>1949</v>
      </c>
      <c r="H1694" s="271">
        <v>20</v>
      </c>
      <c r="I1694" s="257" t="s">
        <v>679</v>
      </c>
      <c r="J1694" s="272">
        <v>42196</v>
      </c>
      <c r="K1694" s="42"/>
    </row>
    <row r="1695" spans="1:153" s="2" customFormat="1" ht="21" x14ac:dyDescent="0.15">
      <c r="A1695" s="259"/>
      <c r="B1695" s="42"/>
      <c r="C1695" s="268">
        <v>288</v>
      </c>
      <c r="D1695" s="258" t="s">
        <v>10</v>
      </c>
      <c r="E1695" s="269" t="s">
        <v>3705</v>
      </c>
      <c r="F1695" s="258" t="s">
        <v>3706</v>
      </c>
      <c r="G1695" s="270" t="s">
        <v>77</v>
      </c>
      <c r="H1695" s="257">
        <v>0</v>
      </c>
      <c r="I1695" s="259" t="s">
        <v>3707</v>
      </c>
      <c r="J1695" s="272">
        <v>39727</v>
      </c>
      <c r="K1695" s="42"/>
    </row>
    <row r="1696" spans="1:153" s="2" customFormat="1" ht="10.5" x14ac:dyDescent="0.15">
      <c r="A1696" s="259"/>
      <c r="B1696" s="42"/>
      <c r="C1696" s="268">
        <v>289</v>
      </c>
      <c r="D1696" s="258" t="s">
        <v>10</v>
      </c>
      <c r="E1696" s="258" t="s">
        <v>3708</v>
      </c>
      <c r="F1696" s="258" t="s">
        <v>3709</v>
      </c>
      <c r="G1696" s="270">
        <v>1910</v>
      </c>
      <c r="H1696" s="271">
        <v>0</v>
      </c>
      <c r="I1696" s="257" t="s">
        <v>3710</v>
      </c>
      <c r="J1696" s="272">
        <v>41348</v>
      </c>
      <c r="K1696" s="42"/>
    </row>
    <row r="1697" spans="1:153" s="286" customFormat="1" ht="31.5" x14ac:dyDescent="0.15">
      <c r="A1697" s="259"/>
      <c r="B1697" s="42"/>
      <c r="C1697" s="268">
        <v>290</v>
      </c>
      <c r="D1697" s="258" t="s">
        <v>10</v>
      </c>
      <c r="E1697" s="269" t="s">
        <v>3711</v>
      </c>
      <c r="F1697" s="258" t="s">
        <v>3712</v>
      </c>
      <c r="G1697" s="270">
        <v>1901</v>
      </c>
      <c r="H1697" s="271">
        <v>30</v>
      </c>
      <c r="I1697" s="257" t="s">
        <v>3713</v>
      </c>
      <c r="J1697" s="272">
        <v>39312</v>
      </c>
      <c r="K1697" s="4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c r="CK1697" s="2"/>
      <c r="CL1697" s="2"/>
      <c r="CM1697" s="2"/>
      <c r="CN1697" s="2"/>
      <c r="CO1697" s="2"/>
      <c r="CP1697" s="2"/>
      <c r="CQ1697" s="2"/>
      <c r="CR1697" s="2"/>
      <c r="CS1697" s="2"/>
      <c r="CT1697" s="2"/>
      <c r="CU1697" s="2"/>
      <c r="CV1697" s="2"/>
      <c r="CW1697" s="2"/>
      <c r="CX1697" s="2"/>
      <c r="CY1697" s="2"/>
      <c r="CZ1697" s="2"/>
      <c r="DA1697" s="2"/>
      <c r="DB1697" s="2"/>
      <c r="DC1697" s="2"/>
      <c r="DD1697" s="2"/>
      <c r="DE1697" s="2"/>
      <c r="DF1697" s="2"/>
      <c r="DG1697" s="2"/>
      <c r="DH1697" s="2"/>
      <c r="DI1697" s="2"/>
      <c r="DJ1697" s="2"/>
      <c r="DK1697" s="2"/>
      <c r="DL1697" s="2"/>
      <c r="DM1697" s="2"/>
      <c r="DN1697" s="2"/>
      <c r="DO1697" s="2"/>
      <c r="DP1697" s="2"/>
      <c r="DQ1697" s="2"/>
      <c r="DR1697" s="2"/>
      <c r="DS1697" s="2"/>
      <c r="DT1697" s="2"/>
      <c r="DU1697" s="2"/>
      <c r="DV1697" s="2"/>
      <c r="DW1697" s="2"/>
      <c r="DX1697" s="2"/>
      <c r="DY1697" s="2"/>
      <c r="DZ1697" s="2"/>
      <c r="EA1697" s="2"/>
      <c r="EB1697" s="2"/>
      <c r="EC1697" s="2"/>
      <c r="ED1697" s="2"/>
      <c r="EE1697" s="2"/>
      <c r="EF1697" s="2"/>
      <c r="EG1697" s="2"/>
      <c r="EH1697" s="2"/>
      <c r="EI1697" s="2"/>
      <c r="EJ1697" s="2"/>
      <c r="EK1697" s="2"/>
      <c r="EL1697" s="2"/>
      <c r="EM1697" s="2"/>
      <c r="EN1697" s="2"/>
      <c r="EO1697" s="2"/>
      <c r="EP1697" s="2"/>
      <c r="EQ1697" s="2"/>
      <c r="ER1697" s="2"/>
      <c r="ES1697" s="2"/>
      <c r="ET1697" s="2"/>
      <c r="EU1697" s="2"/>
      <c r="EV1697" s="2"/>
      <c r="EW1697" s="2"/>
    </row>
    <row r="1698" spans="1:153" s="2" customFormat="1" ht="10.5" x14ac:dyDescent="0.15">
      <c r="A1698" s="259"/>
      <c r="B1698" s="1"/>
      <c r="C1698" s="268">
        <v>291</v>
      </c>
      <c r="D1698" s="258" t="s">
        <v>10</v>
      </c>
      <c r="E1698" s="258" t="s">
        <v>3714</v>
      </c>
      <c r="F1698" s="258" t="s">
        <v>3715</v>
      </c>
      <c r="G1698" s="270">
        <v>1967</v>
      </c>
      <c r="H1698" s="271">
        <v>5</v>
      </c>
      <c r="I1698" s="257" t="s">
        <v>3282</v>
      </c>
      <c r="J1698" s="272">
        <v>40019</v>
      </c>
      <c r="K1698" s="1"/>
    </row>
    <row r="1699" spans="1:153" s="2" customFormat="1" ht="21" x14ac:dyDescent="0.15">
      <c r="A1699" s="259"/>
      <c r="B1699" s="1"/>
      <c r="C1699" s="268">
        <v>292</v>
      </c>
      <c r="D1699" s="258" t="s">
        <v>10</v>
      </c>
      <c r="E1699" s="258" t="s">
        <v>3716</v>
      </c>
      <c r="F1699" s="258" t="s">
        <v>3717</v>
      </c>
      <c r="G1699" s="270">
        <v>1910</v>
      </c>
      <c r="H1699" s="271">
        <v>10</v>
      </c>
      <c r="I1699" s="257" t="s">
        <v>3282</v>
      </c>
      <c r="J1699" s="272">
        <v>40019</v>
      </c>
      <c r="K1699" s="1"/>
    </row>
    <row r="1700" spans="1:153" s="2" customFormat="1" ht="21" x14ac:dyDescent="0.15">
      <c r="A1700" s="259"/>
      <c r="B1700" s="42"/>
      <c r="C1700" s="268">
        <v>293</v>
      </c>
      <c r="D1700" s="258" t="s">
        <v>10</v>
      </c>
      <c r="E1700" s="258" t="s">
        <v>3718</v>
      </c>
      <c r="F1700" s="269" t="s">
        <v>3719</v>
      </c>
      <c r="G1700" s="270">
        <v>1953</v>
      </c>
      <c r="H1700" s="271">
        <v>20</v>
      </c>
      <c r="I1700" s="257" t="s">
        <v>36</v>
      </c>
      <c r="J1700" s="272">
        <v>39637</v>
      </c>
      <c r="K1700" s="42"/>
    </row>
    <row r="1701" spans="1:153" s="2" customFormat="1" ht="10.5" x14ac:dyDescent="0.15">
      <c r="A1701" s="259"/>
      <c r="B1701" s="42"/>
      <c r="C1701" s="268">
        <v>294</v>
      </c>
      <c r="D1701" s="285" t="s">
        <v>10</v>
      </c>
      <c r="E1701" s="258" t="s">
        <v>3718</v>
      </c>
      <c r="F1701" s="258" t="s">
        <v>3720</v>
      </c>
      <c r="G1701" s="270">
        <v>1963</v>
      </c>
      <c r="H1701" s="271">
        <v>80</v>
      </c>
      <c r="I1701" s="257" t="s">
        <v>3721</v>
      </c>
      <c r="J1701" s="272">
        <v>42894</v>
      </c>
      <c r="K1701" s="42"/>
    </row>
    <row r="1702" spans="1:153" s="2" customFormat="1" ht="21" x14ac:dyDescent="0.15">
      <c r="A1702" s="259"/>
      <c r="B1702" s="42"/>
      <c r="C1702" s="268">
        <v>295</v>
      </c>
      <c r="D1702" s="285" t="s">
        <v>10</v>
      </c>
      <c r="E1702" s="258" t="s">
        <v>3722</v>
      </c>
      <c r="F1702" s="258" t="s">
        <v>3723</v>
      </c>
      <c r="G1702" s="270">
        <v>1983</v>
      </c>
      <c r="H1702" s="295" t="s">
        <v>46</v>
      </c>
      <c r="I1702" s="257" t="s">
        <v>89</v>
      </c>
      <c r="J1702" s="272" t="s">
        <v>89</v>
      </c>
      <c r="K1702" s="42"/>
    </row>
    <row r="1703" spans="1:153" s="2" customFormat="1" ht="10.5" x14ac:dyDescent="0.15">
      <c r="A1703" s="259"/>
      <c r="B1703" s="42"/>
      <c r="C1703" s="268">
        <v>296</v>
      </c>
      <c r="D1703" s="258" t="s">
        <v>10</v>
      </c>
      <c r="E1703" s="258" t="s">
        <v>3724</v>
      </c>
      <c r="F1703" s="258" t="s">
        <v>3725</v>
      </c>
      <c r="G1703" s="270" t="s">
        <v>3726</v>
      </c>
      <c r="H1703" s="271">
        <v>60</v>
      </c>
      <c r="I1703" s="257" t="s">
        <v>3727</v>
      </c>
      <c r="J1703" s="272">
        <v>39216</v>
      </c>
      <c r="K1703" s="42"/>
    </row>
    <row r="1704" spans="1:153" s="2" customFormat="1" ht="21" x14ac:dyDescent="0.15">
      <c r="A1704" s="259"/>
      <c r="B1704" s="306"/>
      <c r="C1704" s="268">
        <v>297</v>
      </c>
      <c r="D1704" s="285" t="s">
        <v>10</v>
      </c>
      <c r="E1704" s="258" t="s">
        <v>3728</v>
      </c>
      <c r="F1704" s="258" t="s">
        <v>3729</v>
      </c>
      <c r="G1704" s="270">
        <v>2004</v>
      </c>
      <c r="H1704" s="271">
        <v>90</v>
      </c>
      <c r="I1704" s="257" t="s">
        <v>122</v>
      </c>
      <c r="J1704" s="272">
        <v>43144</v>
      </c>
      <c r="K1704" s="42"/>
    </row>
    <row r="1705" spans="1:153" s="2" customFormat="1" ht="21" x14ac:dyDescent="0.15">
      <c r="A1705" s="259"/>
      <c r="B1705" s="42"/>
      <c r="C1705" s="268">
        <v>298</v>
      </c>
      <c r="D1705" s="258" t="s">
        <v>10</v>
      </c>
      <c r="E1705" s="258" t="s">
        <v>3730</v>
      </c>
      <c r="F1705" s="258" t="s">
        <v>3731</v>
      </c>
      <c r="G1705" s="257">
        <v>1983</v>
      </c>
      <c r="H1705" s="271">
        <v>30</v>
      </c>
      <c r="I1705" s="257" t="s">
        <v>133</v>
      </c>
      <c r="J1705" s="272">
        <v>41913</v>
      </c>
      <c r="K1705" s="42"/>
    </row>
    <row r="1706" spans="1:153" s="2" customFormat="1" ht="10.5" x14ac:dyDescent="0.15">
      <c r="A1706" s="259"/>
      <c r="B1706" s="42"/>
      <c r="C1706" s="268">
        <v>299</v>
      </c>
      <c r="D1706" s="258" t="s">
        <v>10</v>
      </c>
      <c r="E1706" s="258" t="s">
        <v>3732</v>
      </c>
      <c r="F1706" s="258" t="s">
        <v>3733</v>
      </c>
      <c r="G1706" s="270">
        <v>1977</v>
      </c>
      <c r="H1706" s="271">
        <v>20</v>
      </c>
      <c r="I1706" s="257" t="s">
        <v>126</v>
      </c>
      <c r="J1706" s="272"/>
      <c r="K1706" s="42"/>
    </row>
    <row r="1707" spans="1:153" s="2" customFormat="1" ht="10.5" x14ac:dyDescent="0.15">
      <c r="A1707" s="259"/>
      <c r="B1707" s="42"/>
      <c r="C1707" s="268">
        <v>300</v>
      </c>
      <c r="D1707" s="258" t="s">
        <v>10</v>
      </c>
      <c r="E1707" s="258" t="s">
        <v>3735</v>
      </c>
      <c r="F1707" s="258" t="s">
        <v>3736</v>
      </c>
      <c r="G1707" s="270">
        <v>1967</v>
      </c>
      <c r="H1707" s="271">
        <v>40</v>
      </c>
      <c r="I1707" s="257" t="s">
        <v>2087</v>
      </c>
      <c r="J1707" s="272"/>
      <c r="K1707" s="42"/>
    </row>
    <row r="1708" spans="1:153" s="2" customFormat="1" ht="10.5" x14ac:dyDescent="0.15">
      <c r="A1708" s="259"/>
      <c r="B1708" s="42"/>
      <c r="C1708" s="268">
        <v>301</v>
      </c>
      <c r="D1708" s="258" t="s">
        <v>10</v>
      </c>
      <c r="E1708" s="258" t="s">
        <v>3734</v>
      </c>
      <c r="F1708" s="258" t="s">
        <v>3737</v>
      </c>
      <c r="G1708" s="270">
        <v>1944</v>
      </c>
      <c r="H1708" s="271">
        <v>50</v>
      </c>
      <c r="I1708" s="257" t="s">
        <v>296</v>
      </c>
      <c r="J1708" s="272">
        <v>39309</v>
      </c>
      <c r="K1708" s="42"/>
    </row>
    <row r="1709" spans="1:153" s="2" customFormat="1" ht="10.5" x14ac:dyDescent="0.15">
      <c r="A1709" s="259"/>
      <c r="B1709" s="42"/>
      <c r="C1709" s="268">
        <v>302</v>
      </c>
      <c r="D1709" s="258" t="s">
        <v>10</v>
      </c>
      <c r="E1709" s="258" t="s">
        <v>3734</v>
      </c>
      <c r="F1709" s="258" t="s">
        <v>3738</v>
      </c>
      <c r="G1709" s="270">
        <v>1951</v>
      </c>
      <c r="H1709" s="271">
        <v>30</v>
      </c>
      <c r="I1709" s="257" t="s">
        <v>156</v>
      </c>
      <c r="J1709" s="272">
        <v>39452</v>
      </c>
      <c r="K1709" s="42"/>
    </row>
    <row r="1710" spans="1:153" s="2" customFormat="1" ht="10.5" x14ac:dyDescent="0.15">
      <c r="A1710" s="259"/>
      <c r="B1710" s="42"/>
      <c r="C1710" s="268">
        <v>303</v>
      </c>
      <c r="D1710" s="258" t="s">
        <v>10</v>
      </c>
      <c r="E1710" s="258" t="s">
        <v>3734</v>
      </c>
      <c r="F1710" s="258" t="s">
        <v>3739</v>
      </c>
      <c r="G1710" s="270">
        <v>1953</v>
      </c>
      <c r="H1710" s="271">
        <v>50</v>
      </c>
      <c r="I1710" s="257" t="s">
        <v>296</v>
      </c>
      <c r="J1710" s="272">
        <v>39291</v>
      </c>
      <c r="K1710" s="42"/>
    </row>
    <row r="1711" spans="1:153" s="2" customFormat="1" ht="10.5" x14ac:dyDescent="0.15">
      <c r="A1711" s="259"/>
      <c r="B1711" s="42"/>
      <c r="C1711" s="268">
        <v>304</v>
      </c>
      <c r="D1711" s="258" t="s">
        <v>10</v>
      </c>
      <c r="E1711" s="258" t="s">
        <v>3734</v>
      </c>
      <c r="F1711" s="258" t="s">
        <v>3740</v>
      </c>
      <c r="G1711" s="270">
        <v>1946</v>
      </c>
      <c r="H1711" s="271">
        <v>50</v>
      </c>
      <c r="I1711" s="257" t="s">
        <v>803</v>
      </c>
      <c r="J1711" s="272">
        <v>39176</v>
      </c>
      <c r="K1711" s="42"/>
    </row>
    <row r="1712" spans="1:153" s="2" customFormat="1" ht="10.5" x14ac:dyDescent="0.15">
      <c r="A1712" s="259"/>
      <c r="B1712" s="42"/>
      <c r="C1712" s="268">
        <v>305</v>
      </c>
      <c r="D1712" s="258" t="s">
        <v>10</v>
      </c>
      <c r="E1712" s="258" t="s">
        <v>3734</v>
      </c>
      <c r="F1712" s="258" t="s">
        <v>3741</v>
      </c>
      <c r="G1712" s="270">
        <v>1953</v>
      </c>
      <c r="H1712" s="271">
        <v>14</v>
      </c>
      <c r="I1712" s="257" t="s">
        <v>333</v>
      </c>
      <c r="J1712" s="272">
        <v>39282</v>
      </c>
      <c r="K1712" s="42"/>
    </row>
    <row r="1713" spans="1:11" s="2" customFormat="1" ht="10.5" x14ac:dyDescent="0.15">
      <c r="A1713" s="259"/>
      <c r="B1713" s="42"/>
      <c r="C1713" s="268">
        <v>306</v>
      </c>
      <c r="D1713" s="258" t="s">
        <v>10</v>
      </c>
      <c r="E1713" s="258" t="s">
        <v>3735</v>
      </c>
      <c r="F1713" s="258" t="s">
        <v>3742</v>
      </c>
      <c r="G1713" s="270">
        <v>1970</v>
      </c>
      <c r="H1713" s="271">
        <v>55</v>
      </c>
      <c r="I1713" s="273" t="s">
        <v>232</v>
      </c>
      <c r="J1713" s="274">
        <v>38811</v>
      </c>
      <c r="K1713" s="42"/>
    </row>
    <row r="1714" spans="1:11" s="2" customFormat="1" ht="10.5" x14ac:dyDescent="0.15">
      <c r="A1714" s="259"/>
      <c r="B1714" s="42"/>
      <c r="C1714" s="268">
        <v>307</v>
      </c>
      <c r="D1714" s="258" t="s">
        <v>10</v>
      </c>
      <c r="E1714" s="258" t="s">
        <v>3735</v>
      </c>
      <c r="F1714" s="258" t="s">
        <v>3743</v>
      </c>
      <c r="G1714" s="270">
        <v>1970</v>
      </c>
      <c r="H1714" s="271">
        <v>55</v>
      </c>
      <c r="I1714" s="273" t="s">
        <v>232</v>
      </c>
      <c r="J1714" s="274">
        <v>38811</v>
      </c>
      <c r="K1714" s="42"/>
    </row>
    <row r="1715" spans="1:11" s="2" customFormat="1" ht="10.5" x14ac:dyDescent="0.15">
      <c r="A1715" s="259"/>
      <c r="B1715" s="42"/>
      <c r="C1715" s="268">
        <v>308</v>
      </c>
      <c r="D1715" s="258" t="s">
        <v>10</v>
      </c>
      <c r="E1715" s="258" t="s">
        <v>3735</v>
      </c>
      <c r="F1715" s="258" t="s">
        <v>3744</v>
      </c>
      <c r="G1715" s="270">
        <v>1957</v>
      </c>
      <c r="H1715" s="271">
        <v>20</v>
      </c>
      <c r="I1715" s="257" t="s">
        <v>3093</v>
      </c>
      <c r="J1715" s="272">
        <v>39291</v>
      </c>
      <c r="K1715" s="42"/>
    </row>
    <row r="1716" spans="1:11" s="2" customFormat="1" ht="21" x14ac:dyDescent="0.15">
      <c r="A1716" s="259"/>
      <c r="B1716" s="42"/>
      <c r="C1716" s="268">
        <v>309</v>
      </c>
      <c r="D1716" s="258" t="s">
        <v>10</v>
      </c>
      <c r="E1716" s="258" t="s">
        <v>3745</v>
      </c>
      <c r="F1716" s="258" t="s">
        <v>3746</v>
      </c>
      <c r="G1716" s="270">
        <v>1956</v>
      </c>
      <c r="H1716" s="271">
        <v>20</v>
      </c>
      <c r="I1716" s="257" t="s">
        <v>1417</v>
      </c>
      <c r="J1716" s="272">
        <v>41826</v>
      </c>
      <c r="K1716" s="42"/>
    </row>
    <row r="1717" spans="1:11" s="2" customFormat="1" ht="52.5" x14ac:dyDescent="0.15">
      <c r="A1717" s="259" t="s">
        <v>3747</v>
      </c>
      <c r="B1717" s="42"/>
      <c r="C1717" s="268">
        <v>310</v>
      </c>
      <c r="D1717" s="258" t="s">
        <v>10</v>
      </c>
      <c r="E1717" s="258" t="s">
        <v>3748</v>
      </c>
      <c r="F1717" s="258" t="s">
        <v>3749</v>
      </c>
      <c r="G1717" s="270">
        <v>1880</v>
      </c>
      <c r="H1717" s="271">
        <v>0</v>
      </c>
      <c r="I1717" s="257" t="s">
        <v>1761</v>
      </c>
      <c r="J1717" s="272">
        <v>41806</v>
      </c>
      <c r="K1717" s="42"/>
    </row>
    <row r="1718" spans="1:11" s="2" customFormat="1" ht="10.5" x14ac:dyDescent="0.15">
      <c r="A1718" s="259"/>
      <c r="B1718" s="42"/>
      <c r="C1718" s="268">
        <v>311</v>
      </c>
      <c r="D1718" s="258" t="s">
        <v>10</v>
      </c>
      <c r="E1718" s="258" t="s">
        <v>3750</v>
      </c>
      <c r="F1718" s="258" t="s">
        <v>3751</v>
      </c>
      <c r="G1718" s="270">
        <v>2007</v>
      </c>
      <c r="H1718" s="271">
        <v>0</v>
      </c>
      <c r="I1718" s="257"/>
      <c r="J1718" s="272">
        <v>39440</v>
      </c>
      <c r="K1718" s="42"/>
    </row>
    <row r="1719" spans="1:11" s="2" customFormat="1" ht="21" x14ac:dyDescent="0.15">
      <c r="A1719" s="259"/>
      <c r="B1719" s="1"/>
      <c r="C1719" s="268">
        <v>312</v>
      </c>
      <c r="D1719" s="258" t="s">
        <v>10</v>
      </c>
      <c r="E1719" s="258" t="s">
        <v>3752</v>
      </c>
      <c r="F1719" s="258" t="s">
        <v>3753</v>
      </c>
      <c r="G1719" s="270">
        <v>1938</v>
      </c>
      <c r="H1719" s="271">
        <v>10</v>
      </c>
      <c r="I1719" s="257" t="s">
        <v>3282</v>
      </c>
      <c r="J1719" s="272">
        <v>40019</v>
      </c>
      <c r="K1719" s="1"/>
    </row>
    <row r="1720" spans="1:11" s="2" customFormat="1" ht="10.5" x14ac:dyDescent="0.15">
      <c r="A1720" s="259"/>
      <c r="B1720" s="42"/>
      <c r="C1720" s="268">
        <v>313</v>
      </c>
      <c r="D1720" s="258" t="s">
        <v>10</v>
      </c>
      <c r="E1720" s="269" t="s">
        <v>3754</v>
      </c>
      <c r="F1720" s="258" t="s">
        <v>3755</v>
      </c>
      <c r="G1720" s="270">
        <v>1946</v>
      </c>
      <c r="H1720" s="271">
        <v>60</v>
      </c>
      <c r="I1720" s="257" t="s">
        <v>232</v>
      </c>
      <c r="J1720" s="274">
        <v>38811</v>
      </c>
      <c r="K1720" s="42"/>
    </row>
    <row r="1721" spans="1:11" s="2" customFormat="1" ht="21" x14ac:dyDescent="0.15">
      <c r="A1721" s="259"/>
      <c r="B1721" s="42"/>
      <c r="C1721" s="268">
        <v>314</v>
      </c>
      <c r="D1721" s="258" t="s">
        <v>10</v>
      </c>
      <c r="E1721" s="258" t="s">
        <v>3756</v>
      </c>
      <c r="F1721" s="258" t="s">
        <v>3757</v>
      </c>
      <c r="G1721" s="270">
        <v>1972</v>
      </c>
      <c r="H1721" s="271">
        <v>20</v>
      </c>
      <c r="I1721" s="257" t="s">
        <v>3103</v>
      </c>
      <c r="J1721" s="274">
        <v>41126</v>
      </c>
      <c r="K1721" s="42"/>
    </row>
    <row r="1722" spans="1:11" s="2" customFormat="1" ht="31.5" x14ac:dyDescent="0.15">
      <c r="A1722" s="259"/>
      <c r="B1722" s="42"/>
      <c r="C1722" s="268">
        <v>315</v>
      </c>
      <c r="D1722" s="258" t="s">
        <v>10</v>
      </c>
      <c r="E1722" s="258" t="s">
        <v>3758</v>
      </c>
      <c r="F1722" s="258" t="s">
        <v>3759</v>
      </c>
      <c r="G1722" s="257">
        <v>1985</v>
      </c>
      <c r="H1722" s="270">
        <v>50</v>
      </c>
      <c r="I1722" s="257" t="s">
        <v>3602</v>
      </c>
      <c r="J1722" s="272">
        <v>42303</v>
      </c>
      <c r="K1722" s="42"/>
    </row>
    <row r="1723" spans="1:11" s="2" customFormat="1" ht="10.5" x14ac:dyDescent="0.15">
      <c r="A1723" s="259"/>
      <c r="B1723" s="42"/>
      <c r="C1723" s="268">
        <v>316</v>
      </c>
      <c r="D1723" s="258" t="s">
        <v>10</v>
      </c>
      <c r="E1723" s="258" t="s">
        <v>3760</v>
      </c>
      <c r="F1723" s="258" t="s">
        <v>3761</v>
      </c>
      <c r="G1723" s="270">
        <v>1959</v>
      </c>
      <c r="H1723" s="271">
        <v>5</v>
      </c>
      <c r="I1723" s="257" t="s">
        <v>2842</v>
      </c>
      <c r="J1723" s="272">
        <v>40445</v>
      </c>
      <c r="K1723" s="42"/>
    </row>
    <row r="1724" spans="1:11" s="2" customFormat="1" ht="31.5" x14ac:dyDescent="0.15">
      <c r="A1724" s="259"/>
      <c r="B1724" s="42"/>
      <c r="C1724" s="268"/>
      <c r="D1724" s="285" t="s">
        <v>10</v>
      </c>
      <c r="E1724" s="258" t="s">
        <v>3762</v>
      </c>
      <c r="F1724" s="258" t="s">
        <v>3763</v>
      </c>
      <c r="G1724" s="270">
        <v>1906</v>
      </c>
      <c r="H1724" s="271">
        <v>115</v>
      </c>
      <c r="I1724" s="257" t="s">
        <v>40</v>
      </c>
      <c r="J1724" s="272">
        <v>43255</v>
      </c>
      <c r="K1724" s="42"/>
    </row>
    <row r="1725" spans="1:11" s="2" customFormat="1" ht="10.5" x14ac:dyDescent="0.15">
      <c r="A1725" s="259"/>
      <c r="B1725" s="42"/>
      <c r="C1725" s="268">
        <v>317</v>
      </c>
      <c r="D1725" s="258" t="s">
        <v>10</v>
      </c>
      <c r="E1725" s="258" t="s">
        <v>3764</v>
      </c>
      <c r="F1725" s="258" t="s">
        <v>3765</v>
      </c>
      <c r="G1725" s="270">
        <v>1973</v>
      </c>
      <c r="H1725" s="271">
        <v>50</v>
      </c>
      <c r="I1725" s="257" t="s">
        <v>803</v>
      </c>
      <c r="J1725" s="272">
        <v>39176</v>
      </c>
      <c r="K1725" s="42"/>
    </row>
    <row r="1726" spans="1:11" s="2" customFormat="1" ht="21" x14ac:dyDescent="0.15">
      <c r="A1726" s="259"/>
      <c r="B1726" s="42"/>
      <c r="C1726" s="268">
        <v>318</v>
      </c>
      <c r="D1726" s="258" t="s">
        <v>10</v>
      </c>
      <c r="E1726" s="258" t="s">
        <v>3766</v>
      </c>
      <c r="F1726" s="269" t="s">
        <v>3767</v>
      </c>
      <c r="G1726" s="270">
        <v>2004</v>
      </c>
      <c r="H1726" s="257">
        <v>0</v>
      </c>
      <c r="I1726" s="259" t="s">
        <v>3707</v>
      </c>
      <c r="J1726" s="272">
        <v>39727</v>
      </c>
      <c r="K1726" s="42"/>
    </row>
    <row r="1727" spans="1:11" s="2" customFormat="1" ht="31.5" x14ac:dyDescent="0.15">
      <c r="A1727" s="307" t="s">
        <v>1</v>
      </c>
      <c r="B1727" s="306"/>
      <c r="C1727" s="268">
        <v>319</v>
      </c>
      <c r="D1727" s="285" t="s">
        <v>10</v>
      </c>
      <c r="E1727" s="258" t="s">
        <v>3768</v>
      </c>
      <c r="F1727" s="303" t="s">
        <v>3769</v>
      </c>
      <c r="G1727" s="308">
        <v>1884</v>
      </c>
      <c r="H1727" s="271">
        <v>133</v>
      </c>
      <c r="I1727" s="257" t="s">
        <v>968</v>
      </c>
      <c r="J1727" s="272">
        <v>43137</v>
      </c>
      <c r="K1727" s="42"/>
    </row>
    <row r="1728" spans="1:11" s="2" customFormat="1" ht="21" x14ac:dyDescent="0.15">
      <c r="A1728" s="259"/>
      <c r="B1728" s="42"/>
      <c r="C1728" s="268">
        <v>320</v>
      </c>
      <c r="D1728" s="258" t="s">
        <v>10</v>
      </c>
      <c r="E1728" s="258" t="s">
        <v>3770</v>
      </c>
      <c r="F1728" s="258" t="s">
        <v>3771</v>
      </c>
      <c r="G1728" s="270">
        <v>1983</v>
      </c>
      <c r="H1728" s="271">
        <v>24</v>
      </c>
      <c r="I1728" s="257" t="s">
        <v>583</v>
      </c>
      <c r="J1728" s="272">
        <v>42289</v>
      </c>
      <c r="K1728" s="42"/>
    </row>
    <row r="1729" spans="1:11" s="2" customFormat="1" ht="10.5" x14ac:dyDescent="0.15">
      <c r="A1729" s="259"/>
      <c r="B1729" s="42"/>
      <c r="C1729" s="268">
        <v>321</v>
      </c>
      <c r="D1729" s="258" t="s">
        <v>10</v>
      </c>
      <c r="E1729" s="258" t="s">
        <v>3772</v>
      </c>
      <c r="F1729" s="258" t="s">
        <v>3773</v>
      </c>
      <c r="G1729" s="270">
        <v>1930</v>
      </c>
      <c r="H1729" s="271" t="s">
        <v>89</v>
      </c>
      <c r="I1729" s="257" t="s">
        <v>89</v>
      </c>
      <c r="J1729" s="272" t="s">
        <v>89</v>
      </c>
      <c r="K1729" s="42"/>
    </row>
    <row r="1730" spans="1:11" s="2" customFormat="1" ht="21" x14ac:dyDescent="0.15">
      <c r="A1730" s="259"/>
      <c r="B1730" s="1"/>
      <c r="C1730" s="268">
        <v>322</v>
      </c>
      <c r="D1730" s="258" t="s">
        <v>10</v>
      </c>
      <c r="E1730" s="258" t="s">
        <v>3774</v>
      </c>
      <c r="F1730" s="258" t="s">
        <v>3775</v>
      </c>
      <c r="G1730" s="270">
        <v>1998</v>
      </c>
      <c r="H1730" s="271" t="s">
        <v>89</v>
      </c>
      <c r="I1730" s="271" t="s">
        <v>89</v>
      </c>
      <c r="J1730" s="272" t="s">
        <v>89</v>
      </c>
      <c r="K1730" s="1"/>
    </row>
    <row r="1731" spans="1:11" s="2" customFormat="1" ht="10.5" x14ac:dyDescent="0.15">
      <c r="A1731" s="281"/>
      <c r="B1731" s="282"/>
      <c r="C1731" s="268">
        <v>323</v>
      </c>
      <c r="D1731" s="258" t="s">
        <v>10</v>
      </c>
      <c r="E1731" s="258" t="s">
        <v>3776</v>
      </c>
      <c r="F1731" s="258" t="s">
        <v>3777</v>
      </c>
      <c r="G1731" s="270" t="s">
        <v>3778</v>
      </c>
      <c r="H1731" s="283">
        <v>20</v>
      </c>
      <c r="I1731" s="279" t="s">
        <v>1417</v>
      </c>
      <c r="J1731" s="284">
        <v>41840</v>
      </c>
      <c r="K1731" s="282"/>
    </row>
    <row r="1732" spans="1:11" s="2" customFormat="1" ht="31.5" x14ac:dyDescent="0.15">
      <c r="A1732" s="259"/>
      <c r="B1732" s="42"/>
      <c r="C1732" s="268">
        <v>324</v>
      </c>
      <c r="D1732" s="258" t="s">
        <v>10</v>
      </c>
      <c r="E1732" s="258" t="s">
        <v>3779</v>
      </c>
      <c r="F1732" s="258" t="s">
        <v>3780</v>
      </c>
      <c r="G1732" s="270">
        <v>1944</v>
      </c>
      <c r="H1732" s="275">
        <f>150/21+0.01</f>
        <v>7.152857142857143</v>
      </c>
      <c r="I1732" s="271" t="s">
        <v>3522</v>
      </c>
      <c r="J1732" s="272">
        <v>40397</v>
      </c>
      <c r="K1732" s="42"/>
    </row>
    <row r="1733" spans="1:11" s="2" customFormat="1" ht="94.5" x14ac:dyDescent="0.15">
      <c r="A1733" s="259" t="s">
        <v>1</v>
      </c>
      <c r="B1733" s="42"/>
      <c r="C1733" s="268">
        <v>325</v>
      </c>
      <c r="D1733" s="258" t="s">
        <v>10</v>
      </c>
      <c r="E1733" s="258" t="s">
        <v>3781</v>
      </c>
      <c r="F1733" s="258" t="s">
        <v>3782</v>
      </c>
      <c r="G1733" s="270">
        <v>1738</v>
      </c>
      <c r="H1733" s="275">
        <v>0</v>
      </c>
      <c r="I1733" s="271" t="s">
        <v>1761</v>
      </c>
      <c r="J1733" s="272">
        <v>41806</v>
      </c>
      <c r="K1733" s="42"/>
    </row>
    <row r="1734" spans="1:11" s="2" customFormat="1" ht="21" x14ac:dyDescent="0.15">
      <c r="A1734" s="259"/>
      <c r="B1734" s="42"/>
      <c r="C1734" s="268">
        <v>326</v>
      </c>
      <c r="D1734" s="258" t="s">
        <v>10</v>
      </c>
      <c r="E1734" s="258" t="s">
        <v>3783</v>
      </c>
      <c r="F1734" s="258" t="s">
        <v>3784</v>
      </c>
      <c r="G1734" s="270">
        <v>1936</v>
      </c>
      <c r="H1734" s="275">
        <v>20</v>
      </c>
      <c r="I1734" s="257" t="s">
        <v>1337</v>
      </c>
      <c r="J1734" s="272">
        <v>41489</v>
      </c>
      <c r="K1734" s="42"/>
    </row>
    <row r="1735" spans="1:11" s="2" customFormat="1" ht="21" x14ac:dyDescent="0.15">
      <c r="A1735" s="259"/>
      <c r="B1735" s="42"/>
      <c r="C1735" s="268">
        <v>327</v>
      </c>
      <c r="D1735" s="258" t="s">
        <v>10</v>
      </c>
      <c r="E1735" s="258" t="s">
        <v>3785</v>
      </c>
      <c r="F1735" s="258" t="s">
        <v>3786</v>
      </c>
      <c r="G1735" s="270">
        <v>1948</v>
      </c>
      <c r="H1735" s="271">
        <v>5</v>
      </c>
      <c r="I1735" s="257" t="s">
        <v>1337</v>
      </c>
      <c r="J1735" s="272">
        <v>41489</v>
      </c>
      <c r="K1735" s="42"/>
    </row>
    <row r="1736" spans="1:11" s="2" customFormat="1" ht="21" x14ac:dyDescent="0.15">
      <c r="A1736" s="259"/>
      <c r="B1736" s="42"/>
      <c r="C1736" s="268">
        <v>328</v>
      </c>
      <c r="D1736" s="258" t="s">
        <v>10</v>
      </c>
      <c r="E1736" s="258" t="s">
        <v>3787</v>
      </c>
      <c r="F1736" s="258" t="s">
        <v>3788</v>
      </c>
      <c r="G1736" s="270">
        <v>1945</v>
      </c>
      <c r="H1736" s="271">
        <f>20/2</f>
        <v>10</v>
      </c>
      <c r="I1736" s="257" t="s">
        <v>235</v>
      </c>
      <c r="J1736" s="272">
        <v>39504</v>
      </c>
      <c r="K1736" s="42"/>
    </row>
    <row r="1737" spans="1:11" s="2" customFormat="1" ht="31.5" x14ac:dyDescent="0.15">
      <c r="A1737" s="259" t="s">
        <v>1</v>
      </c>
      <c r="B1737" s="42"/>
      <c r="C1737" s="268">
        <v>329</v>
      </c>
      <c r="D1737" s="285" t="s">
        <v>10</v>
      </c>
      <c r="E1737" s="258" t="s">
        <v>3789</v>
      </c>
      <c r="F1737" s="258" t="s">
        <v>3790</v>
      </c>
      <c r="G1737" s="257">
        <v>1918</v>
      </c>
      <c r="H1737" s="270">
        <v>75</v>
      </c>
      <c r="I1737" s="257" t="s">
        <v>40</v>
      </c>
      <c r="J1737" s="272">
        <v>43042</v>
      </c>
      <c r="K1737" s="42"/>
    </row>
    <row r="1738" spans="1:11" s="2" customFormat="1" ht="31.5" x14ac:dyDescent="0.15">
      <c r="A1738" s="259"/>
      <c r="B1738" s="42"/>
      <c r="C1738" s="268"/>
      <c r="D1738" s="285" t="s">
        <v>10</v>
      </c>
      <c r="E1738" s="258" t="s">
        <v>3791</v>
      </c>
      <c r="F1738" s="258" t="s">
        <v>3792</v>
      </c>
      <c r="G1738" s="257">
        <v>1997</v>
      </c>
      <c r="H1738" s="270">
        <v>90</v>
      </c>
      <c r="I1738" s="257" t="s">
        <v>40</v>
      </c>
      <c r="J1738" s="272">
        <v>43255</v>
      </c>
      <c r="K1738" s="42"/>
    </row>
    <row r="1739" spans="1:11" s="2" customFormat="1" ht="10.5" x14ac:dyDescent="0.15">
      <c r="A1739" s="259"/>
      <c r="B1739" s="42"/>
      <c r="C1739" s="268">
        <v>330</v>
      </c>
      <c r="D1739" s="258" t="s">
        <v>10</v>
      </c>
      <c r="E1739" s="258" t="s">
        <v>3793</v>
      </c>
      <c r="F1739" s="258" t="s">
        <v>3794</v>
      </c>
      <c r="G1739" s="270">
        <v>1939</v>
      </c>
      <c r="H1739" s="271">
        <v>23</v>
      </c>
      <c r="I1739" s="257" t="s">
        <v>156</v>
      </c>
      <c r="J1739" s="272">
        <v>39452</v>
      </c>
      <c r="K1739" s="42"/>
    </row>
    <row r="1740" spans="1:11" s="2" customFormat="1" ht="21" x14ac:dyDescent="0.15">
      <c r="A1740" s="259"/>
      <c r="B1740" s="42"/>
      <c r="C1740" s="268">
        <v>331</v>
      </c>
      <c r="D1740" s="258" t="s">
        <v>10</v>
      </c>
      <c r="E1740" s="258" t="s">
        <v>3795</v>
      </c>
      <c r="F1740" s="258" t="s">
        <v>3796</v>
      </c>
      <c r="G1740" s="270">
        <v>1937</v>
      </c>
      <c r="H1740" s="271" t="s">
        <v>89</v>
      </c>
      <c r="I1740" s="257" t="s">
        <v>89</v>
      </c>
      <c r="J1740" s="272" t="s">
        <v>89</v>
      </c>
      <c r="K1740" s="42"/>
    </row>
    <row r="1741" spans="1:11" s="2" customFormat="1" ht="31.5" x14ac:dyDescent="0.15">
      <c r="A1741" s="259"/>
      <c r="B1741" s="42"/>
      <c r="C1741" s="268">
        <v>332</v>
      </c>
      <c r="D1741" s="258" t="s">
        <v>10</v>
      </c>
      <c r="E1741" s="258" t="s">
        <v>3797</v>
      </c>
      <c r="F1741" s="258" t="s">
        <v>3798</v>
      </c>
      <c r="G1741" s="257">
        <v>1925</v>
      </c>
      <c r="H1741" s="270">
        <v>125</v>
      </c>
      <c r="I1741" s="257" t="s">
        <v>3799</v>
      </c>
      <c r="J1741" s="272">
        <v>41839</v>
      </c>
      <c r="K1741" s="42"/>
    </row>
    <row r="1742" spans="1:11" s="2" customFormat="1" ht="10.5" x14ac:dyDescent="0.15">
      <c r="A1742" s="259"/>
      <c r="B1742" s="1"/>
      <c r="C1742" s="268">
        <v>333</v>
      </c>
      <c r="D1742" s="258" t="s">
        <v>10</v>
      </c>
      <c r="E1742" s="258" t="s">
        <v>3800</v>
      </c>
      <c r="F1742" s="258" t="s">
        <v>3801</v>
      </c>
      <c r="G1742" s="270">
        <v>1963</v>
      </c>
      <c r="H1742" s="271">
        <v>20</v>
      </c>
      <c r="I1742" s="257" t="s">
        <v>3282</v>
      </c>
      <c r="J1742" s="272">
        <v>40019</v>
      </c>
      <c r="K1742" s="1"/>
    </row>
    <row r="1743" spans="1:11" s="2" customFormat="1" ht="21" x14ac:dyDescent="0.15">
      <c r="A1743" s="259"/>
      <c r="B1743" s="42"/>
      <c r="C1743" s="268">
        <v>334</v>
      </c>
      <c r="D1743" s="258" t="s">
        <v>10</v>
      </c>
      <c r="E1743" s="258" t="s">
        <v>3802</v>
      </c>
      <c r="F1743" s="258" t="s">
        <v>3803</v>
      </c>
      <c r="G1743" s="270">
        <v>1994</v>
      </c>
      <c r="H1743" s="257">
        <f>80*0.9</f>
        <v>72</v>
      </c>
      <c r="I1743" s="257" t="s">
        <v>365</v>
      </c>
      <c r="J1743" s="272">
        <v>41929</v>
      </c>
      <c r="K1743" s="42"/>
    </row>
    <row r="1744" spans="1:11" s="2" customFormat="1" ht="10.5" x14ac:dyDescent="0.15">
      <c r="A1744" s="259"/>
      <c r="B1744" s="42"/>
      <c r="C1744" s="268">
        <v>335</v>
      </c>
      <c r="D1744" s="258" t="s">
        <v>10</v>
      </c>
      <c r="E1744" s="258" t="s">
        <v>3804</v>
      </c>
      <c r="F1744" s="258" t="s">
        <v>3805</v>
      </c>
      <c r="G1744" s="270">
        <v>2011</v>
      </c>
      <c r="H1744" s="257">
        <v>169</v>
      </c>
      <c r="I1744" s="257" t="s">
        <v>3220</v>
      </c>
      <c r="J1744" s="272">
        <v>41961</v>
      </c>
      <c r="K1744" s="42"/>
    </row>
    <row r="1745" spans="1:11" s="2" customFormat="1" ht="31.5" x14ac:dyDescent="0.15">
      <c r="A1745" s="259"/>
      <c r="B1745" s="42"/>
      <c r="C1745" s="268">
        <v>336</v>
      </c>
      <c r="D1745" s="285" t="s">
        <v>10</v>
      </c>
      <c r="E1745" s="258" t="s">
        <v>3806</v>
      </c>
      <c r="F1745" s="258" t="s">
        <v>3807</v>
      </c>
      <c r="G1745" s="270">
        <v>1908</v>
      </c>
      <c r="H1745" s="257">
        <v>20</v>
      </c>
      <c r="I1745" s="257" t="s">
        <v>511</v>
      </c>
      <c r="J1745" s="272">
        <v>42953</v>
      </c>
      <c r="K1745" s="42"/>
    </row>
    <row r="1746" spans="1:11" s="2" customFormat="1" ht="21" x14ac:dyDescent="0.15">
      <c r="A1746" s="259"/>
      <c r="B1746" s="42"/>
      <c r="C1746" s="268">
        <v>337</v>
      </c>
      <c r="D1746" s="285" t="s">
        <v>10</v>
      </c>
      <c r="E1746" s="258" t="s">
        <v>3808</v>
      </c>
      <c r="F1746" s="258" t="s">
        <v>3357</v>
      </c>
      <c r="G1746" s="270">
        <v>1987</v>
      </c>
      <c r="H1746" s="271"/>
      <c r="I1746" s="257" t="s">
        <v>84</v>
      </c>
      <c r="J1746" s="272">
        <v>42610</v>
      </c>
      <c r="K1746" s="42"/>
    </row>
    <row r="1747" spans="1:11" s="2" customFormat="1" ht="10.5" x14ac:dyDescent="0.15">
      <c r="A1747" s="259"/>
      <c r="B1747" s="42"/>
      <c r="C1747" s="268">
        <v>338</v>
      </c>
      <c r="D1747" s="258" t="s">
        <v>10</v>
      </c>
      <c r="E1747" s="258" t="s">
        <v>3809</v>
      </c>
      <c r="F1747" s="258" t="s">
        <v>3810</v>
      </c>
      <c r="G1747" s="270">
        <v>1943</v>
      </c>
      <c r="H1747" s="257">
        <v>20</v>
      </c>
      <c r="I1747" s="257" t="s">
        <v>679</v>
      </c>
      <c r="J1747" s="272">
        <v>42196</v>
      </c>
      <c r="K1747" s="42"/>
    </row>
    <row r="1748" spans="1:11" s="2" customFormat="1" ht="21" x14ac:dyDescent="0.15">
      <c r="A1748" s="259"/>
      <c r="B1748" s="42"/>
      <c r="C1748" s="268">
        <v>339</v>
      </c>
      <c r="D1748" s="258" t="s">
        <v>10</v>
      </c>
      <c r="E1748" s="258" t="s">
        <v>3811</v>
      </c>
      <c r="F1748" s="258" t="s">
        <v>3812</v>
      </c>
      <c r="G1748" s="257">
        <v>1938</v>
      </c>
      <c r="H1748" s="270">
        <v>40</v>
      </c>
      <c r="I1748" s="257" t="s">
        <v>3602</v>
      </c>
      <c r="J1748" s="272">
        <v>42303</v>
      </c>
      <c r="K1748" s="42"/>
    </row>
    <row r="1749" spans="1:11" s="2" customFormat="1" ht="21" x14ac:dyDescent="0.15">
      <c r="A1749" s="259"/>
      <c r="B1749" s="42"/>
      <c r="C1749" s="268">
        <v>340</v>
      </c>
      <c r="D1749" s="258" t="s">
        <v>10</v>
      </c>
      <c r="E1749" s="258" t="s">
        <v>3813</v>
      </c>
      <c r="F1749" s="258" t="s">
        <v>3814</v>
      </c>
      <c r="G1749" s="270">
        <v>1943</v>
      </c>
      <c r="H1749" s="271">
        <f>139/10</f>
        <v>13.9</v>
      </c>
      <c r="I1749" s="257" t="s">
        <v>3702</v>
      </c>
      <c r="J1749" s="272">
        <v>41341</v>
      </c>
      <c r="K1749" s="42"/>
    </row>
    <row r="1750" spans="1:11" s="2" customFormat="1" ht="42" x14ac:dyDescent="0.15">
      <c r="A1750" s="259"/>
      <c r="B1750" s="42"/>
      <c r="C1750" s="268">
        <v>341</v>
      </c>
      <c r="D1750" s="258" t="s">
        <v>10</v>
      </c>
      <c r="E1750" s="258" t="s">
        <v>2498</v>
      </c>
      <c r="F1750" s="258" t="s">
        <v>3815</v>
      </c>
      <c r="G1750" s="270">
        <v>1741</v>
      </c>
      <c r="H1750" s="271">
        <v>40</v>
      </c>
      <c r="I1750" s="257"/>
      <c r="J1750" s="272"/>
      <c r="K1750" s="42"/>
    </row>
    <row r="1751" spans="1:11" s="2" customFormat="1" ht="31.5" x14ac:dyDescent="0.15">
      <c r="A1751" s="259"/>
      <c r="B1751" s="42"/>
      <c r="C1751" s="268">
        <v>342</v>
      </c>
      <c r="D1751" s="258" t="s">
        <v>10</v>
      </c>
      <c r="E1751" s="258" t="s">
        <v>3816</v>
      </c>
      <c r="F1751" s="258" t="s">
        <v>3817</v>
      </c>
      <c r="G1751" s="270">
        <v>1962</v>
      </c>
      <c r="H1751" s="271">
        <v>20</v>
      </c>
      <c r="I1751" s="257" t="s">
        <v>1417</v>
      </c>
      <c r="J1751" s="272">
        <v>41826</v>
      </c>
      <c r="K1751" s="42"/>
    </row>
    <row r="1752" spans="1:11" s="2" customFormat="1" ht="31.5" x14ac:dyDescent="0.15">
      <c r="A1752" s="281"/>
      <c r="B1752" s="282"/>
      <c r="C1752" s="268">
        <v>343</v>
      </c>
      <c r="D1752" s="258" t="s">
        <v>10</v>
      </c>
      <c r="E1752" s="258" t="s">
        <v>3816</v>
      </c>
      <c r="F1752" s="258" t="s">
        <v>3818</v>
      </c>
      <c r="G1752" s="270">
        <v>1965</v>
      </c>
      <c r="H1752" s="283">
        <v>20</v>
      </c>
      <c r="I1752" s="279" t="s">
        <v>1417</v>
      </c>
      <c r="J1752" s="284">
        <v>41840</v>
      </c>
      <c r="K1752" s="282"/>
    </row>
    <row r="1753" spans="1:11" s="2" customFormat="1" ht="10.5" x14ac:dyDescent="0.15">
      <c r="A1753" s="259"/>
      <c r="B1753" s="42"/>
      <c r="C1753" s="268">
        <v>344</v>
      </c>
      <c r="D1753" s="258" t="s">
        <v>10</v>
      </c>
      <c r="E1753" s="258" t="s">
        <v>3819</v>
      </c>
      <c r="F1753" s="258" t="s">
        <v>3820</v>
      </c>
      <c r="G1753" s="270">
        <v>1875</v>
      </c>
      <c r="H1753" s="271">
        <v>20</v>
      </c>
      <c r="I1753" s="257" t="s">
        <v>1417</v>
      </c>
      <c r="J1753" s="272">
        <v>41826</v>
      </c>
      <c r="K1753" s="42"/>
    </row>
    <row r="1754" spans="1:11" s="2" customFormat="1" ht="21" x14ac:dyDescent="0.15">
      <c r="A1754" s="259"/>
      <c r="B1754" s="42"/>
      <c r="C1754" s="268">
        <v>345</v>
      </c>
      <c r="D1754" s="258" t="s">
        <v>10</v>
      </c>
      <c r="E1754" s="258" t="s">
        <v>3821</v>
      </c>
      <c r="F1754" s="258" t="s">
        <v>3822</v>
      </c>
      <c r="G1754" s="270">
        <v>1966</v>
      </c>
      <c r="H1754" s="271">
        <v>0</v>
      </c>
      <c r="I1754" s="257" t="s">
        <v>74</v>
      </c>
      <c r="J1754" s="272">
        <v>39487</v>
      </c>
      <c r="K1754" s="42"/>
    </row>
    <row r="1755" spans="1:11" s="2" customFormat="1" ht="10.5" x14ac:dyDescent="0.15">
      <c r="A1755" s="259"/>
      <c r="B1755" s="42"/>
      <c r="C1755" s="268">
        <v>346</v>
      </c>
      <c r="D1755" s="258" t="s">
        <v>10</v>
      </c>
      <c r="E1755" s="258" t="s">
        <v>3823</v>
      </c>
      <c r="F1755" s="258" t="s">
        <v>3824</v>
      </c>
      <c r="G1755" s="270">
        <v>1987</v>
      </c>
      <c r="H1755" s="271">
        <v>0</v>
      </c>
      <c r="I1755" s="257" t="s">
        <v>89</v>
      </c>
      <c r="J1755" s="272" t="s">
        <v>89</v>
      </c>
      <c r="K1755" s="42"/>
    </row>
    <row r="1756" spans="1:11" s="2" customFormat="1" ht="21" x14ac:dyDescent="0.15">
      <c r="A1756" s="259"/>
      <c r="B1756" s="42"/>
      <c r="C1756" s="268">
        <v>347</v>
      </c>
      <c r="D1756" s="258" t="s">
        <v>10</v>
      </c>
      <c r="E1756" s="258" t="s">
        <v>3825</v>
      </c>
      <c r="F1756" s="258" t="s">
        <v>3826</v>
      </c>
      <c r="G1756" s="270">
        <v>1988</v>
      </c>
      <c r="H1756" s="271">
        <v>10</v>
      </c>
      <c r="I1756" s="257" t="s">
        <v>3827</v>
      </c>
      <c r="J1756" s="272">
        <v>40382</v>
      </c>
      <c r="K1756" s="42"/>
    </row>
    <row r="1757" spans="1:11" s="2" customFormat="1" ht="21" x14ac:dyDescent="0.15">
      <c r="A1757" s="259"/>
      <c r="B1757" s="1"/>
      <c r="C1757" s="268">
        <v>348</v>
      </c>
      <c r="D1757" s="258" t="s">
        <v>10</v>
      </c>
      <c r="E1757" s="258" t="s">
        <v>3828</v>
      </c>
      <c r="F1757" s="258" t="s">
        <v>3829</v>
      </c>
      <c r="G1757" s="270">
        <v>1935</v>
      </c>
      <c r="H1757" s="271">
        <v>20</v>
      </c>
      <c r="I1757" s="257" t="s">
        <v>3282</v>
      </c>
      <c r="J1757" s="272">
        <v>40019</v>
      </c>
      <c r="K1757" s="1"/>
    </row>
    <row r="1758" spans="1:11" s="2" customFormat="1" ht="21" x14ac:dyDescent="0.15">
      <c r="A1758" s="259"/>
      <c r="B1758" s="42"/>
      <c r="C1758" s="268">
        <v>349</v>
      </c>
      <c r="D1758" s="258" t="s">
        <v>10</v>
      </c>
      <c r="E1758" s="258" t="s">
        <v>3830</v>
      </c>
      <c r="F1758" s="258" t="s">
        <v>3831</v>
      </c>
      <c r="G1758" s="270">
        <v>1980</v>
      </c>
      <c r="H1758" s="271">
        <v>20</v>
      </c>
      <c r="I1758" s="257" t="s">
        <v>1417</v>
      </c>
      <c r="J1758" s="272">
        <v>41826</v>
      </c>
      <c r="K1758" s="42"/>
    </row>
    <row r="1759" spans="1:11" s="2" customFormat="1" ht="31.5" x14ac:dyDescent="0.15">
      <c r="A1759" s="259"/>
      <c r="B1759" s="42"/>
      <c r="C1759" s="268"/>
      <c r="D1759" s="285" t="s">
        <v>10</v>
      </c>
      <c r="E1759" s="258" t="s">
        <v>3832</v>
      </c>
      <c r="F1759" s="258" t="s">
        <v>3833</v>
      </c>
      <c r="G1759" s="270">
        <v>1927</v>
      </c>
      <c r="H1759" s="271">
        <v>125</v>
      </c>
      <c r="I1759" s="257" t="s">
        <v>40</v>
      </c>
      <c r="J1759" s="272">
        <v>43255</v>
      </c>
      <c r="K1759" s="42"/>
    </row>
    <row r="1760" spans="1:11" s="2" customFormat="1" ht="115.5" x14ac:dyDescent="0.15">
      <c r="A1760" s="259"/>
      <c r="B1760" s="42"/>
      <c r="C1760" s="268">
        <v>350</v>
      </c>
      <c r="D1760" s="258" t="s">
        <v>10</v>
      </c>
      <c r="E1760" s="258" t="s">
        <v>3834</v>
      </c>
      <c r="F1760" s="258" t="s">
        <v>3835</v>
      </c>
      <c r="G1760" s="270">
        <v>1732</v>
      </c>
      <c r="H1760" s="271">
        <v>399</v>
      </c>
      <c r="I1760" s="257" t="s">
        <v>3579</v>
      </c>
      <c r="J1760" s="272">
        <v>41737</v>
      </c>
      <c r="K1760" s="42"/>
    </row>
    <row r="1761" spans="1:11" s="2" customFormat="1" ht="21" x14ac:dyDescent="0.15">
      <c r="A1761" s="259"/>
      <c r="B1761" s="278"/>
      <c r="C1761" s="268">
        <v>351</v>
      </c>
      <c r="D1761" s="285" t="s">
        <v>10</v>
      </c>
      <c r="E1761" s="258" t="s">
        <v>3836</v>
      </c>
      <c r="F1761" s="258" t="s">
        <v>3837</v>
      </c>
      <c r="G1761" s="257">
        <v>1889</v>
      </c>
      <c r="H1761" s="270">
        <v>10</v>
      </c>
      <c r="I1761" s="257" t="s">
        <v>144</v>
      </c>
      <c r="J1761" s="272">
        <v>43136</v>
      </c>
      <c r="K1761" s="42"/>
    </row>
    <row r="1762" spans="1:11" s="2" customFormat="1" ht="21" x14ac:dyDescent="0.15">
      <c r="A1762" s="259"/>
      <c r="B1762" s="309"/>
      <c r="C1762" s="268">
        <v>352</v>
      </c>
      <c r="D1762" s="258" t="s">
        <v>10</v>
      </c>
      <c r="E1762" s="258" t="s">
        <v>3838</v>
      </c>
      <c r="F1762" s="258" t="s">
        <v>3839</v>
      </c>
      <c r="G1762" s="270">
        <v>1997</v>
      </c>
      <c r="H1762" s="271">
        <v>10</v>
      </c>
      <c r="I1762" s="257" t="s">
        <v>3542</v>
      </c>
      <c r="J1762" s="272">
        <v>40382</v>
      </c>
      <c r="K1762" s="1"/>
    </row>
    <row r="1763" spans="1:11" s="2" customFormat="1" ht="10.5" x14ac:dyDescent="0.15">
      <c r="A1763" s="259"/>
      <c r="B1763" s="42"/>
      <c r="C1763" s="268">
        <v>353</v>
      </c>
      <c r="D1763" s="258" t="s">
        <v>10</v>
      </c>
      <c r="E1763" s="258" t="s">
        <v>3838</v>
      </c>
      <c r="F1763" s="258" t="s">
        <v>3840</v>
      </c>
      <c r="G1763" s="270">
        <v>2005</v>
      </c>
      <c r="H1763" s="271">
        <v>15</v>
      </c>
      <c r="I1763" s="257" t="s">
        <v>3827</v>
      </c>
      <c r="J1763" s="272">
        <v>40382</v>
      </c>
      <c r="K1763" s="42"/>
    </row>
    <row r="1764" spans="1:11" s="2" customFormat="1" ht="10.5" x14ac:dyDescent="0.15">
      <c r="A1764" s="259"/>
      <c r="B1764" s="42"/>
      <c r="C1764" s="268">
        <v>354</v>
      </c>
      <c r="D1764" s="258" t="s">
        <v>10</v>
      </c>
      <c r="E1764" s="258" t="s">
        <v>3838</v>
      </c>
      <c r="F1764" s="258" t="s">
        <v>3841</v>
      </c>
      <c r="G1764" s="270">
        <v>1994</v>
      </c>
      <c r="H1764" s="271"/>
      <c r="I1764" s="257" t="s">
        <v>3721</v>
      </c>
      <c r="J1764" s="272">
        <v>40969</v>
      </c>
      <c r="K1764" s="42"/>
    </row>
    <row r="1765" spans="1:11" s="2" customFormat="1" ht="10.5" x14ac:dyDescent="0.15">
      <c r="A1765" s="259"/>
      <c r="B1765" s="42"/>
      <c r="C1765" s="268">
        <v>355</v>
      </c>
      <c r="D1765" s="258" t="s">
        <v>10</v>
      </c>
      <c r="E1765" s="258" t="s">
        <v>3838</v>
      </c>
      <c r="F1765" s="258" t="s">
        <v>3842</v>
      </c>
      <c r="G1765" s="270">
        <v>1993</v>
      </c>
      <c r="H1765" s="271"/>
      <c r="I1765" s="257" t="s">
        <v>3721</v>
      </c>
      <c r="J1765" s="272">
        <v>40969</v>
      </c>
      <c r="K1765" s="42"/>
    </row>
    <row r="1766" spans="1:11" s="2" customFormat="1" ht="21" x14ac:dyDescent="0.15">
      <c r="A1766" s="259"/>
      <c r="B1766" s="278"/>
      <c r="C1766" s="268">
        <v>356</v>
      </c>
      <c r="D1766" s="258" t="s">
        <v>10</v>
      </c>
      <c r="E1766" s="258" t="s">
        <v>3843</v>
      </c>
      <c r="F1766" s="258" t="s">
        <v>3844</v>
      </c>
      <c r="G1766" s="270">
        <v>1939</v>
      </c>
      <c r="H1766" s="271">
        <v>80</v>
      </c>
      <c r="I1766" s="257" t="s">
        <v>3845</v>
      </c>
      <c r="J1766" s="272">
        <v>42279</v>
      </c>
      <c r="K1766" s="42"/>
    </row>
    <row r="1767" spans="1:11" s="2" customFormat="1" ht="21" x14ac:dyDescent="0.15">
      <c r="A1767" s="259"/>
      <c r="B1767" s="1"/>
      <c r="C1767" s="268">
        <v>357</v>
      </c>
      <c r="D1767" s="258" t="s">
        <v>10</v>
      </c>
      <c r="E1767" s="258" t="s">
        <v>3846</v>
      </c>
      <c r="F1767" s="258" t="s">
        <v>3847</v>
      </c>
      <c r="G1767" s="270">
        <v>2003</v>
      </c>
      <c r="H1767" s="271">
        <v>30</v>
      </c>
      <c r="I1767" s="257" t="s">
        <v>3542</v>
      </c>
      <c r="J1767" s="272">
        <v>40382</v>
      </c>
      <c r="K1767" s="1"/>
    </row>
    <row r="1768" spans="1:11" s="2" customFormat="1" ht="10.5" x14ac:dyDescent="0.15">
      <c r="A1768" s="259"/>
      <c r="B1768" s="1"/>
      <c r="C1768" s="268">
        <v>358</v>
      </c>
      <c r="D1768" s="258" t="s">
        <v>10</v>
      </c>
      <c r="E1768" s="258" t="s">
        <v>3848</v>
      </c>
      <c r="F1768" s="258" t="s">
        <v>3849</v>
      </c>
      <c r="G1768" s="270">
        <v>1962</v>
      </c>
      <c r="H1768" s="271">
        <v>20</v>
      </c>
      <c r="I1768" s="257" t="s">
        <v>3282</v>
      </c>
      <c r="J1768" s="272">
        <v>40019</v>
      </c>
      <c r="K1768" s="1"/>
    </row>
    <row r="1769" spans="1:11" s="2" customFormat="1" ht="31.5" x14ac:dyDescent="0.15">
      <c r="A1769" s="259"/>
      <c r="B1769" s="42"/>
      <c r="C1769" s="268">
        <v>359</v>
      </c>
      <c r="D1769" s="258" t="s">
        <v>10</v>
      </c>
      <c r="E1769" s="258" t="s">
        <v>3850</v>
      </c>
      <c r="F1769" s="258" t="s">
        <v>3851</v>
      </c>
      <c r="G1769" s="270">
        <v>1948</v>
      </c>
      <c r="H1769" s="271">
        <v>120</v>
      </c>
      <c r="I1769" s="257" t="s">
        <v>3161</v>
      </c>
      <c r="J1769" s="272">
        <v>40175</v>
      </c>
      <c r="K1769" s="42"/>
    </row>
    <row r="1770" spans="1:11" s="2" customFormat="1" ht="10.5" x14ac:dyDescent="0.15">
      <c r="A1770" s="259"/>
      <c r="B1770" s="42"/>
      <c r="C1770" s="268">
        <v>360</v>
      </c>
      <c r="D1770" s="258" t="s">
        <v>10</v>
      </c>
      <c r="E1770" s="258" t="s">
        <v>3852</v>
      </c>
      <c r="F1770" s="258" t="s">
        <v>3853</v>
      </c>
      <c r="G1770" s="270">
        <v>1937</v>
      </c>
      <c r="H1770" s="271" t="s">
        <v>89</v>
      </c>
      <c r="I1770" s="257" t="s">
        <v>89</v>
      </c>
      <c r="J1770" s="272" t="s">
        <v>89</v>
      </c>
      <c r="K1770" s="42"/>
    </row>
    <row r="1771" spans="1:11" s="2" customFormat="1" ht="42" x14ac:dyDescent="0.15">
      <c r="A1771" s="259" t="s">
        <v>1</v>
      </c>
      <c r="B1771" s="42"/>
      <c r="C1771" s="268">
        <v>361</v>
      </c>
      <c r="D1771" s="285" t="s">
        <v>10</v>
      </c>
      <c r="E1771" s="258" t="s">
        <v>3854</v>
      </c>
      <c r="F1771" s="258" t="s">
        <v>3855</v>
      </c>
      <c r="G1771" s="270">
        <v>2015</v>
      </c>
      <c r="H1771" s="271">
        <v>100</v>
      </c>
      <c r="I1771" s="257" t="s">
        <v>3856</v>
      </c>
      <c r="J1771" s="272" t="s">
        <v>3857</v>
      </c>
      <c r="K1771" s="42"/>
    </row>
    <row r="1772" spans="1:11" s="2" customFormat="1" ht="31.5" x14ac:dyDescent="0.15">
      <c r="A1772" s="259"/>
      <c r="B1772" s="42"/>
      <c r="C1772" s="268">
        <v>362</v>
      </c>
      <c r="D1772" s="258" t="s">
        <v>10</v>
      </c>
      <c r="E1772" s="258" t="s">
        <v>3858</v>
      </c>
      <c r="F1772" s="258" t="s">
        <v>3859</v>
      </c>
      <c r="G1772" s="270">
        <v>2011</v>
      </c>
      <c r="H1772" s="271">
        <v>150</v>
      </c>
      <c r="I1772" s="257" t="s">
        <v>3860</v>
      </c>
      <c r="J1772" s="272">
        <v>41033</v>
      </c>
      <c r="K1772" s="42"/>
    </row>
    <row r="1773" spans="1:11" s="2" customFormat="1" ht="21" x14ac:dyDescent="0.15">
      <c r="A1773" s="259"/>
      <c r="B1773" s="42"/>
      <c r="C1773" s="268">
        <v>363</v>
      </c>
      <c r="D1773" s="258" t="s">
        <v>10</v>
      </c>
      <c r="E1773" s="258" t="s">
        <v>3861</v>
      </c>
      <c r="F1773" s="258" t="s">
        <v>3862</v>
      </c>
      <c r="G1773" s="270">
        <v>1987</v>
      </c>
      <c r="H1773" s="271">
        <f>15/2</f>
        <v>7.5</v>
      </c>
      <c r="I1773" s="257" t="s">
        <v>235</v>
      </c>
      <c r="J1773" s="272">
        <v>39504</v>
      </c>
      <c r="K1773" s="42"/>
    </row>
    <row r="1774" spans="1:11" s="2" customFormat="1" ht="10.5" x14ac:dyDescent="0.15">
      <c r="A1774" s="259"/>
      <c r="B1774" s="42"/>
      <c r="C1774" s="268">
        <v>364</v>
      </c>
      <c r="D1774" s="258" t="s">
        <v>10</v>
      </c>
      <c r="E1774" s="269" t="s">
        <v>1695</v>
      </c>
      <c r="F1774" s="258" t="s">
        <v>3864</v>
      </c>
      <c r="G1774" s="270">
        <v>1927</v>
      </c>
      <c r="H1774" s="271">
        <v>0</v>
      </c>
      <c r="I1774" s="257" t="s">
        <v>74</v>
      </c>
      <c r="J1774" s="272">
        <v>39487</v>
      </c>
      <c r="K1774" s="42"/>
    </row>
    <row r="1775" spans="1:11" s="2" customFormat="1" ht="10.5" x14ac:dyDescent="0.15">
      <c r="A1775" s="259"/>
      <c r="B1775" s="301"/>
      <c r="C1775" s="268">
        <v>365</v>
      </c>
      <c r="D1775" s="258" t="s">
        <v>10</v>
      </c>
      <c r="E1775" s="269" t="s">
        <v>1695</v>
      </c>
      <c r="F1775" s="258" t="s">
        <v>3865</v>
      </c>
      <c r="G1775" s="270">
        <v>1929</v>
      </c>
      <c r="H1775" s="271">
        <v>30</v>
      </c>
      <c r="I1775" s="257" t="s">
        <v>156</v>
      </c>
      <c r="J1775" s="272">
        <v>39452</v>
      </c>
      <c r="K1775" s="42"/>
    </row>
    <row r="1776" spans="1:11" s="2" customFormat="1" ht="21" x14ac:dyDescent="0.15">
      <c r="A1776" s="259"/>
      <c r="B1776" s="42"/>
      <c r="C1776" s="268">
        <v>366</v>
      </c>
      <c r="D1776" s="258" t="s">
        <v>10</v>
      </c>
      <c r="E1776" s="269" t="s">
        <v>3866</v>
      </c>
      <c r="F1776" s="258" t="s">
        <v>3865</v>
      </c>
      <c r="G1776" s="270">
        <v>1951</v>
      </c>
      <c r="H1776" s="271">
        <v>50</v>
      </c>
      <c r="I1776" s="257" t="s">
        <v>3668</v>
      </c>
      <c r="J1776" s="272">
        <v>39052</v>
      </c>
      <c r="K1776" s="42"/>
    </row>
    <row r="1777" spans="1:11" s="2" customFormat="1" ht="10.5" x14ac:dyDescent="0.15">
      <c r="A1777" s="259"/>
      <c r="B1777" s="42"/>
      <c r="C1777" s="268">
        <v>367</v>
      </c>
      <c r="D1777" s="258" t="s">
        <v>10</v>
      </c>
      <c r="E1777" s="269" t="s">
        <v>3863</v>
      </c>
      <c r="F1777" s="258" t="s">
        <v>3865</v>
      </c>
      <c r="G1777" s="270">
        <v>1967</v>
      </c>
      <c r="H1777" s="271">
        <v>27</v>
      </c>
      <c r="I1777" s="257" t="s">
        <v>156</v>
      </c>
      <c r="J1777" s="272">
        <v>39452</v>
      </c>
      <c r="K1777" s="42"/>
    </row>
    <row r="1778" spans="1:11" s="2" customFormat="1" ht="42" x14ac:dyDescent="0.15">
      <c r="A1778" s="259"/>
      <c r="B1778" s="278"/>
      <c r="C1778" s="268">
        <v>368</v>
      </c>
      <c r="D1778" s="258" t="s">
        <v>10</v>
      </c>
      <c r="E1778" s="269" t="s">
        <v>3867</v>
      </c>
      <c r="F1778" s="258" t="s">
        <v>3868</v>
      </c>
      <c r="G1778" s="270">
        <v>1910</v>
      </c>
      <c r="H1778" s="271">
        <v>75</v>
      </c>
      <c r="I1778" s="257" t="s">
        <v>40</v>
      </c>
      <c r="J1778" s="272">
        <v>41885</v>
      </c>
      <c r="K1778" s="42"/>
    </row>
    <row r="1779" spans="1:11" s="2" customFormat="1" ht="10.5" x14ac:dyDescent="0.15">
      <c r="A1779" s="259"/>
      <c r="B1779" s="42"/>
      <c r="C1779" s="268">
        <v>369</v>
      </c>
      <c r="D1779" s="258" t="s">
        <v>10</v>
      </c>
      <c r="E1779" s="269" t="s">
        <v>3863</v>
      </c>
      <c r="F1779" s="258" t="s">
        <v>3869</v>
      </c>
      <c r="G1779" s="270">
        <v>1933</v>
      </c>
      <c r="H1779" s="271">
        <f>50/2</f>
        <v>25</v>
      </c>
      <c r="I1779" s="257" t="s">
        <v>235</v>
      </c>
      <c r="J1779" s="272">
        <v>39504</v>
      </c>
      <c r="K1779" s="42"/>
    </row>
    <row r="1780" spans="1:11" s="2" customFormat="1" ht="21" x14ac:dyDescent="0.15">
      <c r="A1780" s="259"/>
      <c r="B1780" s="42"/>
      <c r="C1780" s="268">
        <v>370</v>
      </c>
      <c r="D1780" s="258" t="s">
        <v>10</v>
      </c>
      <c r="E1780" s="269" t="s">
        <v>3870</v>
      </c>
      <c r="F1780" s="258" t="s">
        <v>3871</v>
      </c>
      <c r="G1780" s="270" t="s">
        <v>3872</v>
      </c>
      <c r="H1780" s="271">
        <v>50</v>
      </c>
      <c r="I1780" s="257" t="s">
        <v>803</v>
      </c>
      <c r="J1780" s="272">
        <v>39176</v>
      </c>
      <c r="K1780" s="42"/>
    </row>
    <row r="1781" spans="1:11" s="2" customFormat="1" ht="21" x14ac:dyDescent="0.15">
      <c r="A1781" s="259"/>
      <c r="B1781" s="42"/>
      <c r="C1781" s="268">
        <v>371</v>
      </c>
      <c r="D1781" s="258" t="s">
        <v>10</v>
      </c>
      <c r="E1781" s="269" t="s">
        <v>3863</v>
      </c>
      <c r="F1781" s="258" t="s">
        <v>3873</v>
      </c>
      <c r="G1781" s="270">
        <v>1943</v>
      </c>
      <c r="H1781" s="271">
        <v>20</v>
      </c>
      <c r="I1781" s="257" t="s">
        <v>3103</v>
      </c>
      <c r="J1781" s="272">
        <v>41126</v>
      </c>
      <c r="K1781" s="42"/>
    </row>
    <row r="1782" spans="1:11" s="2" customFormat="1" ht="31.5" x14ac:dyDescent="0.15">
      <c r="A1782" s="259"/>
      <c r="B1782" s="278"/>
      <c r="C1782" s="268">
        <v>372</v>
      </c>
      <c r="D1782" s="258" t="s">
        <v>10</v>
      </c>
      <c r="E1782" s="258" t="s">
        <v>3874</v>
      </c>
      <c r="F1782" s="258" t="s">
        <v>3875</v>
      </c>
      <c r="G1782" s="270">
        <v>1917</v>
      </c>
      <c r="H1782" s="271">
        <v>150</v>
      </c>
      <c r="I1782" s="257" t="s">
        <v>40</v>
      </c>
      <c r="J1782" s="272">
        <v>41885</v>
      </c>
      <c r="K1782" s="42"/>
    </row>
    <row r="1783" spans="1:11" s="2" customFormat="1" ht="21" x14ac:dyDescent="0.15">
      <c r="A1783" s="259"/>
      <c r="B1783" s="42"/>
      <c r="C1783" s="268">
        <v>373</v>
      </c>
      <c r="D1783" s="258" t="s">
        <v>10</v>
      </c>
      <c r="E1783" s="258" t="s">
        <v>3876</v>
      </c>
      <c r="F1783" s="258" t="s">
        <v>3877</v>
      </c>
      <c r="G1783" s="270">
        <v>1955</v>
      </c>
      <c r="H1783" s="271">
        <v>5</v>
      </c>
      <c r="I1783" s="257" t="s">
        <v>1417</v>
      </c>
      <c r="J1783" s="272">
        <v>41826</v>
      </c>
      <c r="K1783" s="42"/>
    </row>
    <row r="1784" spans="1:11" s="2" customFormat="1" ht="21" x14ac:dyDescent="0.15">
      <c r="A1784" s="259"/>
      <c r="B1784" s="42"/>
      <c r="C1784" s="268">
        <v>374</v>
      </c>
      <c r="D1784" s="258" t="s">
        <v>10</v>
      </c>
      <c r="E1784" s="258" t="s">
        <v>3878</v>
      </c>
      <c r="F1784" s="258" t="s">
        <v>3879</v>
      </c>
      <c r="G1784" s="270">
        <v>1925</v>
      </c>
      <c r="H1784" s="271">
        <v>10</v>
      </c>
      <c r="I1784" s="257" t="s">
        <v>1417</v>
      </c>
      <c r="J1784" s="272">
        <v>41826</v>
      </c>
      <c r="K1784" s="42"/>
    </row>
    <row r="1785" spans="1:11" s="2" customFormat="1" ht="21" x14ac:dyDescent="0.15">
      <c r="A1785" s="259"/>
      <c r="B1785" s="1"/>
      <c r="C1785" s="268">
        <v>375</v>
      </c>
      <c r="D1785" s="258" t="s">
        <v>10</v>
      </c>
      <c r="E1785" s="258" t="s">
        <v>3880</v>
      </c>
      <c r="F1785" s="258" t="s">
        <v>3881</v>
      </c>
      <c r="G1785" s="270">
        <v>1960</v>
      </c>
      <c r="H1785" s="271" t="s">
        <v>89</v>
      </c>
      <c r="I1785" s="257" t="s">
        <v>89</v>
      </c>
      <c r="J1785" s="272" t="s">
        <v>89</v>
      </c>
      <c r="K1785" s="1"/>
    </row>
    <row r="1786" spans="1:11" s="2" customFormat="1" ht="31.5" x14ac:dyDescent="0.15">
      <c r="A1786" s="259" t="s">
        <v>1</v>
      </c>
      <c r="B1786" s="306"/>
      <c r="C1786" s="268">
        <v>376</v>
      </c>
      <c r="D1786" s="285" t="s">
        <v>10</v>
      </c>
      <c r="E1786" s="258" t="s">
        <v>3882</v>
      </c>
      <c r="F1786" s="258" t="s">
        <v>3883</v>
      </c>
      <c r="G1786" s="270">
        <v>1937</v>
      </c>
      <c r="H1786" s="270">
        <v>20</v>
      </c>
      <c r="I1786" s="257" t="s">
        <v>144</v>
      </c>
      <c r="J1786" s="272">
        <v>43154</v>
      </c>
      <c r="K1786" s="42"/>
    </row>
    <row r="1787" spans="1:11" s="2" customFormat="1" ht="21" x14ac:dyDescent="0.15">
      <c r="A1787" s="259"/>
      <c r="B1787" s="42"/>
      <c r="C1787" s="268">
        <v>377</v>
      </c>
      <c r="D1787" s="258" t="s">
        <v>10</v>
      </c>
      <c r="E1787" s="258" t="s">
        <v>3884</v>
      </c>
      <c r="F1787" s="258" t="s">
        <v>3885</v>
      </c>
      <c r="G1787" s="270">
        <v>1990</v>
      </c>
      <c r="H1787" s="271">
        <v>0</v>
      </c>
      <c r="I1787" s="257" t="s">
        <v>493</v>
      </c>
      <c r="J1787" s="272">
        <v>40079</v>
      </c>
      <c r="K1787" s="42"/>
    </row>
    <row r="1788" spans="1:11" s="2" customFormat="1" ht="21" x14ac:dyDescent="0.15">
      <c r="A1788" s="259" t="s">
        <v>1</v>
      </c>
      <c r="B1788" s="42"/>
      <c r="C1788" s="268">
        <v>378</v>
      </c>
      <c r="D1788" s="258" t="s">
        <v>10</v>
      </c>
      <c r="E1788" s="258" t="s">
        <v>3886</v>
      </c>
      <c r="F1788" s="258" t="s">
        <v>3887</v>
      </c>
      <c r="G1788" s="270">
        <v>1935</v>
      </c>
      <c r="H1788" s="271">
        <v>0</v>
      </c>
      <c r="I1788" s="257" t="s">
        <v>3888</v>
      </c>
      <c r="J1788" s="272">
        <v>39773</v>
      </c>
      <c r="K1788" s="42"/>
    </row>
    <row r="1789" spans="1:11" s="2" customFormat="1" ht="21" x14ac:dyDescent="0.15">
      <c r="A1789" s="259"/>
      <c r="B1789" s="42"/>
      <c r="C1789" s="268">
        <v>379</v>
      </c>
      <c r="D1789" s="258" t="s">
        <v>10</v>
      </c>
      <c r="E1789" s="258" t="s">
        <v>3889</v>
      </c>
      <c r="F1789" s="258" t="s">
        <v>3890</v>
      </c>
      <c r="G1789" s="270">
        <v>1931</v>
      </c>
      <c r="H1789" s="271">
        <v>54</v>
      </c>
      <c r="I1789" s="257" t="s">
        <v>1168</v>
      </c>
      <c r="J1789" s="272"/>
      <c r="K1789" s="42"/>
    </row>
    <row r="1790" spans="1:11" s="2" customFormat="1" ht="21" x14ac:dyDescent="0.15">
      <c r="A1790" s="259"/>
      <c r="B1790" s="42"/>
      <c r="C1790" s="268">
        <v>380</v>
      </c>
      <c r="D1790" s="258" t="s">
        <v>10</v>
      </c>
      <c r="E1790" s="258" t="s">
        <v>3891</v>
      </c>
      <c r="F1790" s="258" t="s">
        <v>3892</v>
      </c>
      <c r="G1790" s="270">
        <v>1952</v>
      </c>
      <c r="H1790" s="271">
        <v>15</v>
      </c>
      <c r="I1790" s="257" t="s">
        <v>3542</v>
      </c>
      <c r="J1790" s="272">
        <v>40383</v>
      </c>
      <c r="K1790" s="42"/>
    </row>
    <row r="1791" spans="1:11" s="2" customFormat="1" ht="31.5" x14ac:dyDescent="0.15">
      <c r="A1791" s="259"/>
      <c r="B1791" s="1"/>
      <c r="C1791" s="268">
        <v>381</v>
      </c>
      <c r="D1791" s="258" t="s">
        <v>10</v>
      </c>
      <c r="E1791" s="258" t="s">
        <v>3893</v>
      </c>
      <c r="F1791" s="258" t="s">
        <v>3894</v>
      </c>
      <c r="G1791" s="270">
        <v>1989</v>
      </c>
      <c r="H1791" s="271">
        <v>20</v>
      </c>
      <c r="I1791" s="257" t="s">
        <v>3161</v>
      </c>
      <c r="J1791" s="272">
        <v>40175</v>
      </c>
      <c r="K1791" s="1"/>
    </row>
    <row r="1792" spans="1:11" s="2" customFormat="1" ht="21" x14ac:dyDescent="0.15">
      <c r="A1792" s="259"/>
      <c r="B1792" s="1"/>
      <c r="C1792" s="268">
        <v>382</v>
      </c>
      <c r="D1792" s="258" t="s">
        <v>10</v>
      </c>
      <c r="E1792" s="258" t="s">
        <v>3896</v>
      </c>
      <c r="F1792" s="258" t="s">
        <v>3897</v>
      </c>
      <c r="G1792" s="270">
        <v>1953</v>
      </c>
      <c r="H1792" s="271">
        <v>20</v>
      </c>
      <c r="I1792" s="257" t="s">
        <v>3282</v>
      </c>
      <c r="J1792" s="272">
        <v>40019</v>
      </c>
      <c r="K1792" s="1"/>
    </row>
    <row r="1793" spans="1:153" s="2" customFormat="1" ht="10.5" x14ac:dyDescent="0.15">
      <c r="A1793" s="259"/>
      <c r="B1793" s="42"/>
      <c r="C1793" s="268">
        <v>383</v>
      </c>
      <c r="D1793" s="258" t="s">
        <v>10</v>
      </c>
      <c r="E1793" s="258" t="s">
        <v>3895</v>
      </c>
      <c r="F1793" s="258" t="s">
        <v>3898</v>
      </c>
      <c r="G1793" s="270">
        <v>1960</v>
      </c>
      <c r="H1793" s="271">
        <v>5</v>
      </c>
      <c r="I1793" s="257" t="s">
        <v>3899</v>
      </c>
      <c r="J1793" s="272"/>
      <c r="K1793" s="42"/>
    </row>
    <row r="1794" spans="1:153" s="2" customFormat="1" ht="21" x14ac:dyDescent="0.15">
      <c r="A1794" s="259"/>
      <c r="B1794" s="42"/>
      <c r="C1794" s="268">
        <v>384</v>
      </c>
      <c r="D1794" s="258" t="s">
        <v>10</v>
      </c>
      <c r="E1794" s="258" t="s">
        <v>3900</v>
      </c>
      <c r="F1794" s="258" t="s">
        <v>3901</v>
      </c>
      <c r="G1794" s="270">
        <v>1998</v>
      </c>
      <c r="H1794" s="271">
        <v>20</v>
      </c>
      <c r="I1794" s="257" t="s">
        <v>501</v>
      </c>
      <c r="J1794" s="272">
        <v>40547</v>
      </c>
      <c r="K1794" s="42"/>
    </row>
    <row r="1795" spans="1:153" s="2" customFormat="1" ht="10.5" x14ac:dyDescent="0.15">
      <c r="A1795" s="259"/>
      <c r="B1795" s="42"/>
      <c r="C1795" s="268">
        <v>385</v>
      </c>
      <c r="D1795" s="285" t="s">
        <v>10</v>
      </c>
      <c r="E1795" s="258" t="s">
        <v>3902</v>
      </c>
      <c r="F1795" s="258" t="s">
        <v>3903</v>
      </c>
      <c r="G1795" s="270">
        <v>2017</v>
      </c>
      <c r="H1795" s="271">
        <v>227</v>
      </c>
      <c r="I1795" s="257" t="s">
        <v>3904</v>
      </c>
      <c r="J1795" s="272">
        <v>43118</v>
      </c>
      <c r="K1795" s="42"/>
    </row>
    <row r="1796" spans="1:153" s="2" customFormat="1" ht="21" x14ac:dyDescent="0.15">
      <c r="A1796" s="259"/>
      <c r="B1796" s="42"/>
      <c r="C1796" s="268">
        <v>386</v>
      </c>
      <c r="D1796" s="258" t="s">
        <v>10</v>
      </c>
      <c r="E1796" s="258" t="s">
        <v>3905</v>
      </c>
      <c r="F1796" s="258" t="s">
        <v>3906</v>
      </c>
      <c r="G1796" s="270">
        <v>1955</v>
      </c>
      <c r="H1796" s="271">
        <v>5</v>
      </c>
      <c r="I1796" s="257" t="s">
        <v>2842</v>
      </c>
      <c r="J1796" s="272">
        <v>40546</v>
      </c>
      <c r="K1796" s="42"/>
    </row>
    <row r="1797" spans="1:153" s="2" customFormat="1" ht="21" x14ac:dyDescent="0.15">
      <c r="A1797" s="259"/>
      <c r="B1797" s="42"/>
      <c r="C1797" s="268">
        <v>387</v>
      </c>
      <c r="D1797" s="285" t="s">
        <v>10</v>
      </c>
      <c r="E1797" s="258" t="s">
        <v>3907</v>
      </c>
      <c r="F1797" s="258" t="s">
        <v>3908</v>
      </c>
      <c r="G1797" s="270">
        <v>1951</v>
      </c>
      <c r="H1797" s="271">
        <v>0</v>
      </c>
      <c r="I1797" s="257" t="s">
        <v>3909</v>
      </c>
      <c r="J1797" s="272">
        <v>42961</v>
      </c>
      <c r="K1797" s="42"/>
    </row>
    <row r="1798" spans="1:153" s="2" customFormat="1" ht="10.5" x14ac:dyDescent="0.15">
      <c r="A1798" s="259"/>
      <c r="B1798" s="42"/>
      <c r="C1798" s="268">
        <v>388</v>
      </c>
      <c r="D1798" s="258" t="s">
        <v>10</v>
      </c>
      <c r="E1798" s="258" t="s">
        <v>3910</v>
      </c>
      <c r="F1798" s="258" t="s">
        <v>3911</v>
      </c>
      <c r="G1798" s="270">
        <v>1906</v>
      </c>
      <c r="H1798" s="271">
        <v>20</v>
      </c>
      <c r="I1798" s="257" t="s">
        <v>1417</v>
      </c>
      <c r="J1798" s="272">
        <v>41826</v>
      </c>
      <c r="K1798" s="42"/>
    </row>
    <row r="1799" spans="1:153" s="2" customFormat="1" ht="10.5" x14ac:dyDescent="0.15">
      <c r="A1799" s="259"/>
      <c r="B1799" s="42"/>
      <c r="C1799" s="268">
        <v>389</v>
      </c>
      <c r="D1799" s="258" t="s">
        <v>10</v>
      </c>
      <c r="E1799" s="258" t="s">
        <v>3910</v>
      </c>
      <c r="F1799" s="258" t="s">
        <v>3912</v>
      </c>
      <c r="G1799" s="270">
        <v>1913</v>
      </c>
      <c r="H1799" s="275">
        <f>150/21+0.01</f>
        <v>7.152857142857143</v>
      </c>
      <c r="I1799" s="271" t="s">
        <v>3522</v>
      </c>
      <c r="J1799" s="272">
        <v>40397</v>
      </c>
      <c r="K1799" s="42"/>
    </row>
    <row r="1800" spans="1:153" s="2" customFormat="1" ht="21" x14ac:dyDescent="0.15">
      <c r="A1800" s="259"/>
      <c r="B1800" s="1"/>
      <c r="C1800" s="268">
        <v>390</v>
      </c>
      <c r="D1800" s="258" t="s">
        <v>10</v>
      </c>
      <c r="E1800" s="258" t="s">
        <v>3913</v>
      </c>
      <c r="F1800" s="258" t="s">
        <v>3914</v>
      </c>
      <c r="G1800" s="270"/>
      <c r="H1800" s="271"/>
      <c r="I1800" s="257"/>
      <c r="J1800" s="272" t="s">
        <v>77</v>
      </c>
      <c r="K1800" s="1"/>
    </row>
    <row r="1801" spans="1:153" s="2" customFormat="1" ht="21" x14ac:dyDescent="0.15">
      <c r="A1801" s="259"/>
      <c r="B1801" s="1"/>
      <c r="C1801" s="268">
        <v>391</v>
      </c>
      <c r="D1801" s="258" t="s">
        <v>10</v>
      </c>
      <c r="E1801" s="258" t="s">
        <v>3915</v>
      </c>
      <c r="F1801" s="258" t="s">
        <v>3916</v>
      </c>
      <c r="G1801" s="270">
        <v>1942</v>
      </c>
      <c r="H1801" s="271">
        <v>5</v>
      </c>
      <c r="I1801" s="257" t="s">
        <v>679</v>
      </c>
      <c r="J1801" s="272">
        <v>42196</v>
      </c>
      <c r="K1801" s="1"/>
    </row>
    <row r="1802" spans="1:153" s="2" customFormat="1" ht="21" x14ac:dyDescent="0.15">
      <c r="A1802" s="259"/>
      <c r="B1802" s="42"/>
      <c r="C1802" s="268">
        <v>392</v>
      </c>
      <c r="D1802" s="258" t="s">
        <v>10</v>
      </c>
      <c r="E1802" s="258" t="s">
        <v>3917</v>
      </c>
      <c r="F1802" s="258" t="s">
        <v>3918</v>
      </c>
      <c r="G1802" s="270">
        <v>1989</v>
      </c>
      <c r="H1802" s="275">
        <f>20/3</f>
        <v>6.666666666666667</v>
      </c>
      <c r="I1802" s="257" t="s">
        <v>3919</v>
      </c>
      <c r="J1802" s="272">
        <v>41679</v>
      </c>
      <c r="K1802" s="42"/>
    </row>
    <row r="1803" spans="1:153" s="2" customFormat="1" ht="21" x14ac:dyDescent="0.15">
      <c r="A1803" s="259"/>
      <c r="B1803" s="42"/>
      <c r="C1803" s="268">
        <v>393</v>
      </c>
      <c r="D1803" s="258" t="s">
        <v>10</v>
      </c>
      <c r="E1803" s="258" t="s">
        <v>3920</v>
      </c>
      <c r="F1803" s="258" t="s">
        <v>3921</v>
      </c>
      <c r="G1803" s="270">
        <v>1931</v>
      </c>
      <c r="H1803" s="271">
        <v>1</v>
      </c>
      <c r="I1803" s="257" t="s">
        <v>3922</v>
      </c>
      <c r="J1803" s="272">
        <v>40438</v>
      </c>
      <c r="K1803" s="42"/>
    </row>
    <row r="1804" spans="1:153" s="2" customFormat="1" ht="21" x14ac:dyDescent="0.15">
      <c r="A1804" s="259"/>
      <c r="B1804" s="42"/>
      <c r="C1804" s="268">
        <v>394</v>
      </c>
      <c r="D1804" s="258" t="s">
        <v>10</v>
      </c>
      <c r="E1804" s="258" t="s">
        <v>3923</v>
      </c>
      <c r="F1804" s="258" t="s">
        <v>3924</v>
      </c>
      <c r="G1804" s="270">
        <v>1915</v>
      </c>
      <c r="H1804" s="271">
        <v>5</v>
      </c>
      <c r="I1804" s="292" t="s">
        <v>3925</v>
      </c>
      <c r="J1804" s="272">
        <v>42054</v>
      </c>
      <c r="K1804" s="42"/>
      <c r="L1804" s="277"/>
      <c r="M1804" s="277"/>
      <c r="N1804" s="277"/>
      <c r="O1804" s="277"/>
      <c r="P1804" s="277"/>
      <c r="Q1804" s="277"/>
      <c r="R1804" s="277"/>
      <c r="S1804" s="277"/>
      <c r="T1804" s="277"/>
      <c r="U1804" s="277"/>
      <c r="V1804" s="277"/>
      <c r="W1804" s="277"/>
      <c r="X1804" s="277"/>
      <c r="Y1804" s="277"/>
      <c r="Z1804" s="277"/>
      <c r="AA1804" s="277"/>
      <c r="AB1804" s="277"/>
      <c r="AC1804" s="277"/>
      <c r="AD1804" s="277"/>
      <c r="AE1804" s="277"/>
      <c r="AF1804" s="277"/>
      <c r="AG1804" s="277"/>
      <c r="AH1804" s="277"/>
      <c r="AI1804" s="277"/>
      <c r="AJ1804" s="277"/>
      <c r="AK1804" s="277"/>
      <c r="AL1804" s="277"/>
      <c r="AM1804" s="277"/>
      <c r="AN1804" s="277"/>
      <c r="AO1804" s="277"/>
      <c r="AP1804" s="277"/>
      <c r="AQ1804" s="277"/>
      <c r="AR1804" s="277"/>
      <c r="AS1804" s="277"/>
      <c r="AT1804" s="277"/>
      <c r="AU1804" s="277"/>
      <c r="AV1804" s="277"/>
      <c r="AW1804" s="277"/>
      <c r="AX1804" s="277"/>
      <c r="AY1804" s="277"/>
      <c r="AZ1804" s="277"/>
      <c r="BA1804" s="277"/>
      <c r="BB1804" s="277"/>
      <c r="BC1804" s="277"/>
      <c r="BD1804" s="277"/>
      <c r="BE1804" s="277"/>
      <c r="BF1804" s="277"/>
      <c r="BG1804" s="277"/>
      <c r="BH1804" s="277"/>
      <c r="BI1804" s="277"/>
      <c r="BJ1804" s="277"/>
      <c r="BK1804" s="277"/>
      <c r="BL1804" s="277"/>
      <c r="BM1804" s="277"/>
      <c r="BN1804" s="277"/>
      <c r="BO1804" s="277"/>
      <c r="BP1804" s="277"/>
      <c r="BQ1804" s="277"/>
      <c r="BR1804" s="277"/>
      <c r="BS1804" s="277"/>
      <c r="BT1804" s="277"/>
      <c r="BU1804" s="277"/>
      <c r="BV1804" s="277"/>
      <c r="BW1804" s="277"/>
      <c r="BX1804" s="277"/>
      <c r="BY1804" s="277"/>
      <c r="BZ1804" s="277"/>
      <c r="CA1804" s="277"/>
      <c r="CB1804" s="277"/>
      <c r="CC1804" s="277"/>
      <c r="CD1804" s="277"/>
      <c r="CE1804" s="277"/>
      <c r="CF1804" s="277"/>
      <c r="CG1804" s="277"/>
      <c r="CH1804" s="277"/>
      <c r="CI1804" s="277"/>
      <c r="CJ1804" s="277"/>
      <c r="CK1804" s="277"/>
      <c r="CL1804" s="277"/>
      <c r="CM1804" s="277"/>
      <c r="CN1804" s="277"/>
      <c r="CO1804" s="277"/>
      <c r="CP1804" s="277"/>
      <c r="CQ1804" s="277"/>
      <c r="CR1804" s="277"/>
      <c r="CS1804" s="277"/>
      <c r="CT1804" s="277"/>
      <c r="CU1804" s="277"/>
      <c r="CV1804" s="277"/>
      <c r="CW1804" s="277"/>
      <c r="CX1804" s="277"/>
      <c r="CY1804" s="277"/>
      <c r="CZ1804" s="277"/>
      <c r="DA1804" s="277"/>
      <c r="DB1804" s="277"/>
      <c r="DC1804" s="277"/>
      <c r="DD1804" s="277"/>
      <c r="DE1804" s="277"/>
      <c r="DF1804" s="277"/>
      <c r="DG1804" s="277"/>
      <c r="DH1804" s="277"/>
      <c r="DI1804" s="277"/>
      <c r="DJ1804" s="277"/>
      <c r="DK1804" s="277"/>
      <c r="DL1804" s="277"/>
      <c r="DM1804" s="277"/>
      <c r="DN1804" s="277"/>
      <c r="DO1804" s="277"/>
      <c r="DP1804" s="277"/>
      <c r="DQ1804" s="277"/>
      <c r="DR1804" s="277"/>
      <c r="DS1804" s="277"/>
      <c r="DT1804" s="277"/>
      <c r="DU1804" s="277"/>
      <c r="DV1804" s="277"/>
      <c r="DW1804" s="277"/>
      <c r="DX1804" s="277"/>
      <c r="DY1804" s="277"/>
      <c r="DZ1804" s="277"/>
      <c r="EA1804" s="277"/>
      <c r="EB1804" s="277"/>
      <c r="EC1804" s="277"/>
      <c r="ED1804" s="277"/>
      <c r="EE1804" s="277"/>
      <c r="EF1804" s="277"/>
      <c r="EG1804" s="277"/>
      <c r="EH1804" s="277"/>
      <c r="EI1804" s="277"/>
      <c r="EJ1804" s="277"/>
      <c r="EK1804" s="277"/>
      <c r="EL1804" s="277"/>
      <c r="EM1804" s="277"/>
      <c r="EN1804" s="277"/>
      <c r="EO1804" s="277"/>
      <c r="EP1804" s="277"/>
      <c r="EQ1804" s="277"/>
      <c r="ER1804" s="277"/>
      <c r="ES1804" s="277"/>
      <c r="ET1804" s="277"/>
      <c r="EU1804" s="277"/>
      <c r="EV1804" s="277"/>
      <c r="EW1804" s="277"/>
    </row>
    <row r="1805" spans="1:153" s="2" customFormat="1" ht="21" x14ac:dyDescent="0.15">
      <c r="A1805" s="259" t="s">
        <v>1</v>
      </c>
      <c r="B1805" s="278"/>
      <c r="C1805" s="268">
        <v>395</v>
      </c>
      <c r="D1805" s="258" t="s">
        <v>10</v>
      </c>
      <c r="E1805" s="258" t="s">
        <v>3927</v>
      </c>
      <c r="F1805" s="258" t="s">
        <v>3928</v>
      </c>
      <c r="G1805" s="270">
        <v>1956</v>
      </c>
      <c r="H1805" s="271">
        <v>50</v>
      </c>
      <c r="I1805" s="257" t="s">
        <v>583</v>
      </c>
      <c r="J1805" s="272">
        <v>42288</v>
      </c>
      <c r="K1805" s="42"/>
    </row>
    <row r="1806" spans="1:153" s="2" customFormat="1" ht="10.5" x14ac:dyDescent="0.15">
      <c r="A1806" s="259"/>
      <c r="B1806" s="42"/>
      <c r="C1806" s="268">
        <v>396</v>
      </c>
      <c r="D1806" s="258" t="s">
        <v>10</v>
      </c>
      <c r="E1806" s="269" t="s">
        <v>3926</v>
      </c>
      <c r="F1806" s="258" t="s">
        <v>3929</v>
      </c>
      <c r="G1806" s="270">
        <v>1964</v>
      </c>
      <c r="H1806" s="271">
        <v>200</v>
      </c>
      <c r="I1806" s="273" t="s">
        <v>232</v>
      </c>
      <c r="J1806" s="274">
        <v>38811</v>
      </c>
      <c r="K1806" s="42"/>
    </row>
    <row r="1807" spans="1:153" s="2" customFormat="1" ht="10.5" x14ac:dyDescent="0.15">
      <c r="A1807" s="259"/>
      <c r="B1807" s="42"/>
      <c r="C1807" s="268">
        <v>397</v>
      </c>
      <c r="D1807" s="258" t="s">
        <v>10</v>
      </c>
      <c r="E1807" s="269" t="s">
        <v>3926</v>
      </c>
      <c r="F1807" s="258" t="s">
        <v>3930</v>
      </c>
      <c r="G1807" s="270">
        <v>1959</v>
      </c>
      <c r="H1807" s="271">
        <v>40</v>
      </c>
      <c r="I1807" s="257" t="s">
        <v>156</v>
      </c>
      <c r="J1807" s="272">
        <v>39452</v>
      </c>
      <c r="K1807" s="42"/>
    </row>
    <row r="1808" spans="1:153" s="2" customFormat="1" ht="21" x14ac:dyDescent="0.15">
      <c r="A1808" s="259"/>
      <c r="B1808" s="42"/>
      <c r="C1808" s="268">
        <v>398</v>
      </c>
      <c r="D1808" s="258" t="s">
        <v>10</v>
      </c>
      <c r="E1808" s="269" t="s">
        <v>3931</v>
      </c>
      <c r="F1808" s="258" t="s">
        <v>3932</v>
      </c>
      <c r="G1808" s="270">
        <v>1949</v>
      </c>
      <c r="H1808" s="271">
        <v>40</v>
      </c>
      <c r="I1808" s="259" t="s">
        <v>156</v>
      </c>
      <c r="J1808" s="272">
        <v>39304</v>
      </c>
      <c r="K1808" s="42"/>
    </row>
    <row r="1809" spans="1:153" s="2" customFormat="1" ht="21" x14ac:dyDescent="0.15">
      <c r="A1809" s="259"/>
      <c r="B1809" s="42"/>
      <c r="C1809" s="268">
        <v>399</v>
      </c>
      <c r="D1809" s="258" t="s">
        <v>10</v>
      </c>
      <c r="E1809" s="269" t="s">
        <v>3926</v>
      </c>
      <c r="F1809" s="258" t="s">
        <v>3933</v>
      </c>
      <c r="G1809" s="270">
        <v>1935</v>
      </c>
      <c r="H1809" s="271">
        <v>20</v>
      </c>
      <c r="I1809" s="257" t="s">
        <v>126</v>
      </c>
      <c r="J1809" s="272"/>
      <c r="K1809" s="42"/>
    </row>
    <row r="1810" spans="1:153" s="2" customFormat="1" ht="31.5" x14ac:dyDescent="0.15">
      <c r="A1810" s="310"/>
      <c r="B1810" s="288"/>
      <c r="C1810" s="268">
        <v>400</v>
      </c>
      <c r="D1810" s="276" t="s">
        <v>10</v>
      </c>
      <c r="E1810" s="311" t="s">
        <v>3926</v>
      </c>
      <c r="F1810" s="276" t="s">
        <v>3934</v>
      </c>
      <c r="G1810" s="289">
        <v>1939</v>
      </c>
      <c r="H1810" s="290" t="s">
        <v>284</v>
      </c>
      <c r="I1810" s="287" t="s">
        <v>3935</v>
      </c>
      <c r="J1810" s="291">
        <v>41843</v>
      </c>
      <c r="K1810" s="288"/>
      <c r="L1810" s="286"/>
      <c r="M1810" s="286"/>
      <c r="N1810" s="286"/>
      <c r="O1810" s="286"/>
      <c r="P1810" s="286"/>
      <c r="Q1810" s="286"/>
      <c r="R1810" s="286"/>
      <c r="S1810" s="286"/>
      <c r="T1810" s="286"/>
      <c r="U1810" s="286"/>
      <c r="V1810" s="286"/>
      <c r="W1810" s="286"/>
      <c r="X1810" s="286"/>
      <c r="Y1810" s="286"/>
      <c r="Z1810" s="286"/>
      <c r="AA1810" s="286"/>
      <c r="AB1810" s="286"/>
      <c r="AC1810" s="286"/>
      <c r="AD1810" s="286"/>
      <c r="AE1810" s="286"/>
      <c r="AF1810" s="286"/>
      <c r="AG1810" s="286"/>
      <c r="AH1810" s="286"/>
      <c r="AI1810" s="286"/>
      <c r="AJ1810" s="286"/>
      <c r="AK1810" s="286"/>
      <c r="AL1810" s="286"/>
      <c r="AM1810" s="286"/>
      <c r="AN1810" s="286"/>
      <c r="AO1810" s="286"/>
      <c r="AP1810" s="286"/>
      <c r="AQ1810" s="286"/>
      <c r="AR1810" s="286"/>
      <c r="AS1810" s="286"/>
      <c r="AT1810" s="286"/>
      <c r="AU1810" s="286"/>
      <c r="AV1810" s="286"/>
      <c r="AW1810" s="286"/>
      <c r="AX1810" s="286"/>
      <c r="AY1810" s="286"/>
      <c r="AZ1810" s="286"/>
      <c r="BA1810" s="286"/>
      <c r="BB1810" s="286"/>
      <c r="BC1810" s="286"/>
      <c r="BD1810" s="286"/>
      <c r="BE1810" s="286"/>
      <c r="BF1810" s="286"/>
      <c r="BG1810" s="286"/>
      <c r="BH1810" s="286"/>
      <c r="BI1810" s="286"/>
      <c r="BJ1810" s="286"/>
      <c r="BK1810" s="286"/>
      <c r="BL1810" s="286"/>
      <c r="BM1810" s="286"/>
      <c r="BN1810" s="286"/>
      <c r="BO1810" s="286"/>
      <c r="BP1810" s="286"/>
      <c r="BQ1810" s="286"/>
      <c r="BR1810" s="286"/>
      <c r="BS1810" s="286"/>
      <c r="BT1810" s="286"/>
      <c r="BU1810" s="286"/>
      <c r="BV1810" s="286"/>
      <c r="BW1810" s="286"/>
      <c r="BX1810" s="286"/>
      <c r="BY1810" s="286"/>
      <c r="BZ1810" s="286"/>
      <c r="CA1810" s="286"/>
      <c r="CB1810" s="286"/>
      <c r="CC1810" s="286"/>
      <c r="CD1810" s="286"/>
      <c r="CE1810" s="286"/>
      <c r="CF1810" s="286"/>
      <c r="CG1810" s="286"/>
      <c r="CH1810" s="286"/>
      <c r="CI1810" s="286"/>
      <c r="CJ1810" s="286"/>
      <c r="CK1810" s="286"/>
      <c r="CL1810" s="286"/>
      <c r="CM1810" s="286"/>
      <c r="CN1810" s="286"/>
      <c r="CO1810" s="286"/>
      <c r="CP1810" s="286"/>
      <c r="CQ1810" s="286"/>
      <c r="CR1810" s="286"/>
      <c r="CS1810" s="286"/>
      <c r="CT1810" s="286"/>
      <c r="CU1810" s="286"/>
      <c r="CV1810" s="286"/>
      <c r="CW1810" s="286"/>
      <c r="CX1810" s="286"/>
      <c r="CY1810" s="286"/>
      <c r="CZ1810" s="286"/>
      <c r="DA1810" s="286"/>
      <c r="DB1810" s="286"/>
      <c r="DC1810" s="286"/>
      <c r="DD1810" s="286"/>
      <c r="DE1810" s="286"/>
      <c r="DF1810" s="286"/>
      <c r="DG1810" s="286"/>
      <c r="DH1810" s="286"/>
      <c r="DI1810" s="286"/>
      <c r="DJ1810" s="286"/>
      <c r="DK1810" s="286"/>
      <c r="DL1810" s="286"/>
      <c r="DM1810" s="286"/>
      <c r="DN1810" s="286"/>
      <c r="DO1810" s="286"/>
      <c r="DP1810" s="286"/>
      <c r="DQ1810" s="286"/>
      <c r="DR1810" s="286"/>
      <c r="DS1810" s="286"/>
      <c r="DT1810" s="286"/>
      <c r="DU1810" s="286"/>
      <c r="DV1810" s="286"/>
      <c r="DW1810" s="286"/>
      <c r="DX1810" s="286"/>
      <c r="DY1810" s="286"/>
      <c r="DZ1810" s="286"/>
      <c r="EA1810" s="286"/>
      <c r="EB1810" s="286"/>
      <c r="EC1810" s="286"/>
      <c r="ED1810" s="286"/>
      <c r="EE1810" s="286"/>
      <c r="EF1810" s="286"/>
      <c r="EG1810" s="286"/>
      <c r="EH1810" s="286"/>
      <c r="EI1810" s="286"/>
      <c r="EJ1810" s="286"/>
      <c r="EK1810" s="286"/>
      <c r="EL1810" s="286"/>
      <c r="EM1810" s="286"/>
      <c r="EN1810" s="286"/>
      <c r="EO1810" s="286"/>
      <c r="EP1810" s="286"/>
      <c r="EQ1810" s="286"/>
      <c r="ER1810" s="286"/>
      <c r="ES1810" s="286"/>
      <c r="ET1810" s="286"/>
      <c r="EU1810" s="286"/>
      <c r="EV1810" s="286"/>
      <c r="EW1810" s="286"/>
    </row>
    <row r="1811" spans="1:153" s="2" customFormat="1" ht="10.5" x14ac:dyDescent="0.15">
      <c r="A1811" s="259"/>
      <c r="B1811" s="42"/>
      <c r="C1811" s="268">
        <v>401</v>
      </c>
      <c r="D1811" s="258" t="s">
        <v>10</v>
      </c>
      <c r="E1811" s="269" t="s">
        <v>3936</v>
      </c>
      <c r="F1811" s="258" t="s">
        <v>3937</v>
      </c>
      <c r="G1811" s="270">
        <v>1967</v>
      </c>
      <c r="H1811" s="271" t="s">
        <v>89</v>
      </c>
      <c r="I1811" s="257"/>
      <c r="J1811" s="272"/>
      <c r="K1811" s="42"/>
    </row>
    <row r="1812" spans="1:153" s="2" customFormat="1" ht="10.5" x14ac:dyDescent="0.15">
      <c r="A1812" s="259"/>
      <c r="B1812" s="42"/>
      <c r="C1812" s="268">
        <v>402</v>
      </c>
      <c r="D1812" s="258" t="s">
        <v>10</v>
      </c>
      <c r="E1812" s="269" t="s">
        <v>3931</v>
      </c>
      <c r="F1812" s="258" t="s">
        <v>3938</v>
      </c>
      <c r="G1812" s="270">
        <v>1951</v>
      </c>
      <c r="H1812" s="271">
        <v>30</v>
      </c>
      <c r="I1812" s="259" t="s">
        <v>156</v>
      </c>
      <c r="J1812" s="272">
        <v>39304</v>
      </c>
      <c r="K1812" s="42"/>
    </row>
    <row r="1813" spans="1:153" s="277" customFormat="1" ht="31.5" x14ac:dyDescent="0.15">
      <c r="A1813" s="281"/>
      <c r="B1813" s="282"/>
      <c r="C1813" s="268">
        <v>403</v>
      </c>
      <c r="D1813" s="280" t="s">
        <v>10</v>
      </c>
      <c r="E1813" s="258" t="s">
        <v>3939</v>
      </c>
      <c r="F1813" s="258" t="s">
        <v>3940</v>
      </c>
      <c r="G1813" s="270">
        <v>1919</v>
      </c>
      <c r="H1813" s="283">
        <v>20</v>
      </c>
      <c r="I1813" s="279" t="s">
        <v>1417</v>
      </c>
      <c r="J1813" s="284">
        <v>41840</v>
      </c>
      <c r="K1813" s="28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c r="AU1813" s="2"/>
      <c r="AV1813" s="2"/>
      <c r="AW1813" s="2"/>
      <c r="AX1813" s="2"/>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c r="CA1813" s="2"/>
      <c r="CB1813" s="2"/>
      <c r="CC1813" s="2"/>
      <c r="CD1813" s="2"/>
      <c r="CE1813" s="2"/>
      <c r="CF1813" s="2"/>
      <c r="CG1813" s="2"/>
      <c r="CH1813" s="2"/>
      <c r="CI1813" s="2"/>
      <c r="CJ1813" s="2"/>
      <c r="CK1813" s="2"/>
      <c r="CL1813" s="2"/>
      <c r="CM1813" s="2"/>
      <c r="CN1813" s="2"/>
      <c r="CO1813" s="2"/>
      <c r="CP1813" s="2"/>
      <c r="CQ1813" s="2"/>
      <c r="CR1813" s="2"/>
      <c r="CS1813" s="2"/>
      <c r="CT1813" s="2"/>
      <c r="CU1813" s="2"/>
      <c r="CV1813" s="2"/>
      <c r="CW1813" s="2"/>
      <c r="CX1813" s="2"/>
      <c r="CY1813" s="2"/>
      <c r="CZ1813" s="2"/>
      <c r="DA1813" s="2"/>
      <c r="DB1813" s="2"/>
      <c r="DC1813" s="2"/>
      <c r="DD1813" s="2"/>
      <c r="DE1813" s="2"/>
      <c r="DF1813" s="2"/>
      <c r="DG1813" s="2"/>
      <c r="DH1813" s="2"/>
      <c r="DI1813" s="2"/>
      <c r="DJ1813" s="2"/>
      <c r="DK1813" s="2"/>
      <c r="DL1813" s="2"/>
      <c r="DM1813" s="2"/>
      <c r="DN1813" s="2"/>
      <c r="DO1813" s="2"/>
      <c r="DP1813" s="2"/>
      <c r="DQ1813" s="2"/>
      <c r="DR1813" s="2"/>
      <c r="DS1813" s="2"/>
      <c r="DT1813" s="2"/>
      <c r="DU1813" s="2"/>
      <c r="DV1813" s="2"/>
      <c r="DW1813" s="2"/>
      <c r="DX1813" s="2"/>
      <c r="DY1813" s="2"/>
      <c r="DZ1813" s="2"/>
      <c r="EA1813" s="2"/>
      <c r="EB1813" s="2"/>
      <c r="EC1813" s="2"/>
      <c r="ED1813" s="2"/>
      <c r="EE1813" s="2"/>
      <c r="EF1813" s="2"/>
      <c r="EG1813" s="2"/>
      <c r="EH1813" s="2"/>
      <c r="EI1813" s="2"/>
      <c r="EJ1813" s="2"/>
      <c r="EK1813" s="2"/>
      <c r="EL1813" s="2"/>
      <c r="EM1813" s="2"/>
      <c r="EN1813" s="2"/>
      <c r="EO1813" s="2"/>
      <c r="EP1813" s="2"/>
      <c r="EQ1813" s="2"/>
      <c r="ER1813" s="2"/>
      <c r="ES1813" s="2"/>
      <c r="ET1813" s="2"/>
      <c r="EU1813" s="2"/>
      <c r="EV1813" s="2"/>
      <c r="EW1813" s="2"/>
    </row>
    <row r="1814" spans="1:153" s="2" customFormat="1" ht="21" x14ac:dyDescent="0.15">
      <c r="A1814" s="259" t="s">
        <v>1</v>
      </c>
      <c r="B1814" s="42"/>
      <c r="C1814" s="268">
        <v>404</v>
      </c>
      <c r="D1814" s="258" t="s">
        <v>10</v>
      </c>
      <c r="E1814" s="258" t="s">
        <v>3941</v>
      </c>
      <c r="F1814" s="258" t="s">
        <v>3942</v>
      </c>
      <c r="G1814" s="270">
        <v>1968</v>
      </c>
      <c r="H1814" s="271">
        <v>30</v>
      </c>
      <c r="I1814" s="257" t="s">
        <v>156</v>
      </c>
      <c r="J1814" s="272">
        <v>39762</v>
      </c>
      <c r="K1814" s="42"/>
    </row>
    <row r="1815" spans="1:153" s="2" customFormat="1" ht="10.5" x14ac:dyDescent="0.15">
      <c r="A1815" s="259"/>
      <c r="B1815" s="42"/>
      <c r="C1815" s="268">
        <v>405</v>
      </c>
      <c r="D1815" s="258" t="s">
        <v>10</v>
      </c>
      <c r="E1815" s="258" t="s">
        <v>3944</v>
      </c>
      <c r="F1815" s="258" t="s">
        <v>3945</v>
      </c>
      <c r="G1815" s="270">
        <v>1961</v>
      </c>
      <c r="H1815" s="275">
        <f>(290/19)-0.01</f>
        <v>15.253157894736843</v>
      </c>
      <c r="I1815" s="257" t="s">
        <v>1368</v>
      </c>
      <c r="J1815" s="272">
        <v>40370</v>
      </c>
      <c r="K1815" s="42"/>
    </row>
    <row r="1816" spans="1:153" s="2" customFormat="1" ht="10.5" x14ac:dyDescent="0.15">
      <c r="A1816" s="259"/>
      <c r="B1816" s="42"/>
      <c r="C1816" s="268">
        <v>406</v>
      </c>
      <c r="D1816" s="280" t="s">
        <v>10</v>
      </c>
      <c r="E1816" s="258" t="s">
        <v>3946</v>
      </c>
      <c r="F1816" s="258" t="s">
        <v>3947</v>
      </c>
      <c r="G1816" s="270">
        <v>1954</v>
      </c>
      <c r="H1816" s="271">
        <v>20</v>
      </c>
      <c r="I1816" s="257" t="s">
        <v>1417</v>
      </c>
      <c r="J1816" s="272">
        <v>41861</v>
      </c>
      <c r="K1816" s="42"/>
    </row>
    <row r="1817" spans="1:153" s="2" customFormat="1" ht="21" x14ac:dyDescent="0.15">
      <c r="A1817" s="259"/>
      <c r="B1817" s="42"/>
      <c r="C1817" s="268">
        <v>407</v>
      </c>
      <c r="D1817" s="280" t="s">
        <v>10</v>
      </c>
      <c r="E1817" s="258" t="s">
        <v>3948</v>
      </c>
      <c r="F1817" s="258" t="s">
        <v>3949</v>
      </c>
      <c r="G1817" s="270">
        <v>1923</v>
      </c>
      <c r="H1817" s="271">
        <v>5</v>
      </c>
      <c r="I1817" s="257" t="s">
        <v>679</v>
      </c>
      <c r="J1817" s="272">
        <v>42196</v>
      </c>
      <c r="K1817" s="42"/>
    </row>
    <row r="1818" spans="1:153" s="286" customFormat="1" ht="21" x14ac:dyDescent="0.15">
      <c r="A1818" s="259"/>
      <c r="B1818" s="278"/>
      <c r="C1818" s="268">
        <v>408</v>
      </c>
      <c r="D1818" s="280" t="s">
        <v>10</v>
      </c>
      <c r="E1818" s="258" t="s">
        <v>3950</v>
      </c>
      <c r="F1818" s="258" t="s">
        <v>3951</v>
      </c>
      <c r="G1818" s="270">
        <v>1918</v>
      </c>
      <c r="H1818" s="271">
        <v>120</v>
      </c>
      <c r="I1818" s="257" t="s">
        <v>2470</v>
      </c>
      <c r="J1818" s="272">
        <v>42286</v>
      </c>
      <c r="K1818" s="4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c r="AU1818" s="2"/>
      <c r="AV1818" s="2"/>
      <c r="AW1818" s="2"/>
      <c r="AX1818" s="2"/>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c r="CA1818" s="2"/>
      <c r="CB1818" s="2"/>
      <c r="CC1818" s="2"/>
      <c r="CD1818" s="2"/>
      <c r="CE1818" s="2"/>
      <c r="CF1818" s="2"/>
      <c r="CG1818" s="2"/>
      <c r="CH1818" s="2"/>
      <c r="CI1818" s="2"/>
      <c r="CJ1818" s="2"/>
      <c r="CK1818" s="2"/>
      <c r="CL1818" s="2"/>
      <c r="CM1818" s="2"/>
      <c r="CN1818" s="2"/>
      <c r="CO1818" s="2"/>
      <c r="CP1818" s="2"/>
      <c r="CQ1818" s="2"/>
      <c r="CR1818" s="2"/>
      <c r="CS1818" s="2"/>
      <c r="CT1818" s="2"/>
      <c r="CU1818" s="2"/>
      <c r="CV1818" s="2"/>
      <c r="CW1818" s="2"/>
      <c r="CX1818" s="2"/>
      <c r="CY1818" s="2"/>
      <c r="CZ1818" s="2"/>
      <c r="DA1818" s="2"/>
      <c r="DB1818" s="2"/>
      <c r="DC1818" s="2"/>
      <c r="DD1818" s="2"/>
      <c r="DE1818" s="2"/>
      <c r="DF1818" s="2"/>
      <c r="DG1818" s="2"/>
      <c r="DH1818" s="2"/>
      <c r="DI1818" s="2"/>
      <c r="DJ1818" s="2"/>
      <c r="DK1818" s="2"/>
      <c r="DL1818" s="2"/>
      <c r="DM1818" s="2"/>
      <c r="DN1818" s="2"/>
      <c r="DO1818" s="2"/>
      <c r="DP1818" s="2"/>
      <c r="DQ1818" s="2"/>
      <c r="DR1818" s="2"/>
      <c r="DS1818" s="2"/>
      <c r="DT1818" s="2"/>
      <c r="DU1818" s="2"/>
      <c r="DV1818" s="2"/>
      <c r="DW1818" s="2"/>
      <c r="DX1818" s="2"/>
      <c r="DY1818" s="2"/>
      <c r="DZ1818" s="2"/>
      <c r="EA1818" s="2"/>
      <c r="EB1818" s="2"/>
      <c r="EC1818" s="2"/>
      <c r="ED1818" s="2"/>
      <c r="EE1818" s="2"/>
      <c r="EF1818" s="2"/>
      <c r="EG1818" s="2"/>
      <c r="EH1818" s="2"/>
      <c r="EI1818" s="2"/>
      <c r="EJ1818" s="2"/>
      <c r="EK1818" s="2"/>
      <c r="EL1818" s="2"/>
      <c r="EM1818" s="2"/>
      <c r="EN1818" s="2"/>
      <c r="EO1818" s="2"/>
      <c r="EP1818" s="2"/>
      <c r="EQ1818" s="2"/>
      <c r="ER1818" s="2"/>
      <c r="ES1818" s="2"/>
      <c r="ET1818" s="2"/>
      <c r="EU1818" s="2"/>
      <c r="EV1818" s="2"/>
      <c r="EW1818" s="2"/>
    </row>
    <row r="1819" spans="1:153" s="2" customFormat="1" ht="31.5" x14ac:dyDescent="0.15">
      <c r="A1819" s="259"/>
      <c r="B1819" s="42"/>
      <c r="C1819" s="268">
        <v>409</v>
      </c>
      <c r="D1819" s="258" t="s">
        <v>10</v>
      </c>
      <c r="E1819" s="258" t="s">
        <v>3952</v>
      </c>
      <c r="F1819" s="258" t="s">
        <v>3953</v>
      </c>
      <c r="G1819" s="270">
        <v>1922</v>
      </c>
      <c r="H1819" s="275">
        <v>10</v>
      </c>
      <c r="I1819" s="257" t="s">
        <v>3103</v>
      </c>
      <c r="J1819" s="272">
        <v>41126</v>
      </c>
      <c r="K1819" s="42"/>
    </row>
    <row r="1820" spans="1:153" s="2" customFormat="1" ht="21" x14ac:dyDescent="0.15">
      <c r="A1820" s="259"/>
      <c r="B1820" s="42"/>
      <c r="C1820" s="268">
        <v>410</v>
      </c>
      <c r="D1820" s="258" t="s">
        <v>10</v>
      </c>
      <c r="E1820" s="258" t="s">
        <v>3954</v>
      </c>
      <c r="F1820" s="258" t="s">
        <v>3955</v>
      </c>
      <c r="G1820" s="270">
        <v>1921</v>
      </c>
      <c r="H1820" s="271">
        <v>2.5</v>
      </c>
      <c r="I1820" s="257" t="s">
        <v>178</v>
      </c>
      <c r="J1820" s="272">
        <v>38961</v>
      </c>
      <c r="K1820" s="42"/>
    </row>
    <row r="1821" spans="1:153" s="2" customFormat="1" ht="10.5" x14ac:dyDescent="0.15">
      <c r="A1821" s="259"/>
      <c r="B1821" s="42"/>
      <c r="C1821" s="268">
        <v>411</v>
      </c>
      <c r="D1821" s="280" t="s">
        <v>10</v>
      </c>
      <c r="E1821" s="258" t="s">
        <v>3952</v>
      </c>
      <c r="F1821" s="258" t="s">
        <v>3956</v>
      </c>
      <c r="G1821" s="270">
        <v>1923</v>
      </c>
      <c r="H1821" s="271">
        <v>20</v>
      </c>
      <c r="I1821" s="257" t="s">
        <v>1417</v>
      </c>
      <c r="J1821" s="272">
        <v>41861</v>
      </c>
      <c r="K1821" s="42"/>
    </row>
    <row r="1822" spans="1:153" s="2" customFormat="1" ht="21" x14ac:dyDescent="0.15">
      <c r="A1822" s="307"/>
      <c r="B1822" s="306"/>
      <c r="C1822" s="268">
        <v>412</v>
      </c>
      <c r="D1822" s="285" t="s">
        <v>10</v>
      </c>
      <c r="E1822" s="258" t="s">
        <v>3957</v>
      </c>
      <c r="F1822" s="258" t="s">
        <v>3958</v>
      </c>
      <c r="G1822" s="270">
        <v>2005</v>
      </c>
      <c r="H1822" s="271">
        <v>175</v>
      </c>
      <c r="I1822" s="257" t="s">
        <v>1157</v>
      </c>
      <c r="J1822" s="272">
        <v>43137</v>
      </c>
      <c r="K1822" s="42"/>
    </row>
    <row r="1823" spans="1:153" s="2" customFormat="1" ht="10.5" x14ac:dyDescent="0.15">
      <c r="A1823" s="259"/>
      <c r="B1823" s="42"/>
      <c r="C1823" s="268">
        <v>413</v>
      </c>
      <c r="D1823" s="258" t="s">
        <v>10</v>
      </c>
      <c r="E1823" s="258" t="s">
        <v>3959</v>
      </c>
      <c r="F1823" s="258" t="s">
        <v>3960</v>
      </c>
      <c r="G1823" s="270">
        <v>1987</v>
      </c>
      <c r="H1823" s="271">
        <f>50/2</f>
        <v>25</v>
      </c>
      <c r="I1823" s="257" t="s">
        <v>235</v>
      </c>
      <c r="J1823" s="272">
        <v>39504</v>
      </c>
      <c r="K1823" s="42"/>
    </row>
    <row r="1824" spans="1:153" s="2" customFormat="1" ht="10.5" x14ac:dyDescent="0.15">
      <c r="A1824" s="259"/>
      <c r="B1824" s="42"/>
      <c r="C1824" s="268">
        <v>414</v>
      </c>
      <c r="D1824" s="258" t="s">
        <v>10</v>
      </c>
      <c r="E1824" s="258" t="s">
        <v>3961</v>
      </c>
      <c r="F1824" s="258" t="s">
        <v>3962</v>
      </c>
      <c r="G1824" s="270">
        <v>1986</v>
      </c>
      <c r="H1824" s="271">
        <v>35</v>
      </c>
      <c r="I1824" s="273" t="s">
        <v>123</v>
      </c>
      <c r="J1824" s="274">
        <v>38778</v>
      </c>
      <c r="K1824" s="42"/>
    </row>
    <row r="1825" spans="1:153" s="2" customFormat="1" ht="10.5" x14ac:dyDescent="0.15">
      <c r="A1825" s="259"/>
      <c r="B1825" s="42"/>
      <c r="C1825" s="268">
        <v>415</v>
      </c>
      <c r="D1825" s="258" t="s">
        <v>10</v>
      </c>
      <c r="E1825" s="269" t="s">
        <v>3963</v>
      </c>
      <c r="F1825" s="258" t="s">
        <v>3964</v>
      </c>
      <c r="G1825" s="270">
        <v>1987</v>
      </c>
      <c r="H1825" s="271">
        <v>30</v>
      </c>
      <c r="I1825" s="257" t="s">
        <v>69</v>
      </c>
      <c r="J1825" s="272">
        <v>38825</v>
      </c>
      <c r="K1825" s="42"/>
    </row>
    <row r="1826" spans="1:153" s="2" customFormat="1" ht="21" x14ac:dyDescent="0.15">
      <c r="A1826" s="259" t="s">
        <v>1</v>
      </c>
      <c r="B1826" s="301"/>
      <c r="C1826" s="268">
        <v>416</v>
      </c>
      <c r="D1826" s="285" t="s">
        <v>10</v>
      </c>
      <c r="E1826" s="269" t="s">
        <v>3965</v>
      </c>
      <c r="F1826" s="258" t="s">
        <v>3966</v>
      </c>
      <c r="G1826" s="270">
        <v>1911</v>
      </c>
      <c r="H1826" s="271">
        <v>250</v>
      </c>
      <c r="I1826" s="257" t="s">
        <v>122</v>
      </c>
      <c r="J1826" s="272">
        <v>42967</v>
      </c>
      <c r="K1826" s="42"/>
    </row>
    <row r="1827" spans="1:153" s="2" customFormat="1" ht="21" x14ac:dyDescent="0.15">
      <c r="A1827" s="259" t="s">
        <v>1</v>
      </c>
      <c r="B1827" s="42"/>
      <c r="C1827" s="268">
        <v>417</v>
      </c>
      <c r="D1827" s="285" t="s">
        <v>10</v>
      </c>
      <c r="E1827" s="258" t="s">
        <v>3967</v>
      </c>
      <c r="F1827" s="258" t="s">
        <v>3968</v>
      </c>
      <c r="G1827" s="270">
        <v>1866</v>
      </c>
      <c r="H1827" s="271">
        <v>9</v>
      </c>
      <c r="I1827" s="257" t="s">
        <v>3969</v>
      </c>
      <c r="J1827" s="272">
        <v>42929</v>
      </c>
      <c r="K1827" s="42"/>
    </row>
    <row r="1828" spans="1:153" s="2" customFormat="1" ht="10.5" x14ac:dyDescent="0.15">
      <c r="A1828" s="259"/>
      <c r="B1828" s="1"/>
      <c r="C1828" s="268">
        <v>418</v>
      </c>
      <c r="D1828" s="258" t="s">
        <v>10</v>
      </c>
      <c r="E1828" s="258" t="s">
        <v>3970</v>
      </c>
      <c r="F1828" s="258" t="s">
        <v>3971</v>
      </c>
      <c r="G1828" s="270">
        <v>1951</v>
      </c>
      <c r="H1828" s="271">
        <v>10</v>
      </c>
      <c r="I1828" s="257" t="s">
        <v>3282</v>
      </c>
      <c r="J1828" s="272">
        <v>40019</v>
      </c>
      <c r="K1828" s="1"/>
    </row>
    <row r="1829" spans="1:153" s="2" customFormat="1" ht="10.5" x14ac:dyDescent="0.15">
      <c r="A1829" s="259"/>
      <c r="B1829" s="42"/>
      <c r="C1829" s="268">
        <v>419</v>
      </c>
      <c r="D1829" s="280" t="s">
        <v>10</v>
      </c>
      <c r="E1829" s="258" t="s">
        <v>3972</v>
      </c>
      <c r="F1829" s="258" t="s">
        <v>3973</v>
      </c>
      <c r="G1829" s="270">
        <v>1939</v>
      </c>
      <c r="H1829" s="271">
        <v>120</v>
      </c>
      <c r="I1829" s="257" t="s">
        <v>3974</v>
      </c>
      <c r="J1829" s="272">
        <v>41826</v>
      </c>
      <c r="K1829" s="42"/>
    </row>
    <row r="1830" spans="1:153" s="2" customFormat="1" ht="21" x14ac:dyDescent="0.15">
      <c r="A1830" s="304"/>
      <c r="B1830" s="42"/>
      <c r="C1830" s="268">
        <v>420</v>
      </c>
      <c r="D1830" s="312" t="s">
        <v>10</v>
      </c>
      <c r="E1830" s="296" t="s">
        <v>3975</v>
      </c>
      <c r="F1830" s="296" t="s">
        <v>3976</v>
      </c>
      <c r="G1830" s="298">
        <v>1970</v>
      </c>
      <c r="H1830" s="300">
        <v>30</v>
      </c>
      <c r="I1830" s="298" t="s">
        <v>133</v>
      </c>
      <c r="J1830" s="297">
        <v>41913</v>
      </c>
      <c r="K1830" s="42"/>
    </row>
    <row r="1831" spans="1:153" s="2" customFormat="1" ht="21" x14ac:dyDescent="0.15">
      <c r="A1831" s="304" t="s">
        <v>480</v>
      </c>
      <c r="B1831" s="41"/>
      <c r="C1831" s="268">
        <v>421</v>
      </c>
      <c r="D1831" s="313" t="s">
        <v>10</v>
      </c>
      <c r="E1831" s="258" t="s">
        <v>3977</v>
      </c>
      <c r="F1831" s="258" t="s">
        <v>3978</v>
      </c>
      <c r="G1831" s="298">
        <v>1895</v>
      </c>
      <c r="H1831" s="299">
        <v>10</v>
      </c>
      <c r="I1831" s="298" t="s">
        <v>144</v>
      </c>
      <c r="J1831" s="297">
        <v>43136</v>
      </c>
      <c r="K1831" s="42"/>
    </row>
    <row r="1832" spans="1:153" s="2" customFormat="1" ht="21" x14ac:dyDescent="0.15">
      <c r="A1832" s="259"/>
      <c r="B1832" s="42"/>
      <c r="C1832" s="268">
        <v>422</v>
      </c>
      <c r="D1832" s="258" t="s">
        <v>10</v>
      </c>
      <c r="E1832" s="269" t="s">
        <v>3979</v>
      </c>
      <c r="F1832" s="258" t="s">
        <v>3980</v>
      </c>
      <c r="G1832" s="270">
        <v>1936</v>
      </c>
      <c r="H1832" s="271">
        <v>5</v>
      </c>
      <c r="I1832" s="257" t="s">
        <v>3082</v>
      </c>
      <c r="J1832" s="272">
        <v>40587</v>
      </c>
      <c r="K1832" s="42"/>
    </row>
    <row r="1833" spans="1:153" s="2" customFormat="1" ht="21" x14ac:dyDescent="0.15">
      <c r="A1833" s="259"/>
      <c r="B1833" s="42"/>
      <c r="C1833" s="268">
        <v>423</v>
      </c>
      <c r="D1833" s="280" t="s">
        <v>10</v>
      </c>
      <c r="E1833" s="269" t="s">
        <v>3981</v>
      </c>
      <c r="F1833" s="258" t="s">
        <v>3982</v>
      </c>
      <c r="G1833" s="270">
        <v>1947</v>
      </c>
      <c r="H1833" s="271" t="s">
        <v>77</v>
      </c>
      <c r="I1833" s="257" t="s">
        <v>89</v>
      </c>
      <c r="J1833" s="272">
        <v>40909</v>
      </c>
      <c r="K1833" s="42"/>
    </row>
    <row r="1834" spans="1:153" s="2" customFormat="1" ht="21" x14ac:dyDescent="0.15">
      <c r="A1834" s="259"/>
      <c r="B1834" s="42"/>
      <c r="C1834" s="268">
        <v>424</v>
      </c>
      <c r="D1834" s="258" t="s">
        <v>10</v>
      </c>
      <c r="E1834" s="258" t="s">
        <v>3983</v>
      </c>
      <c r="F1834" s="258" t="s">
        <v>3984</v>
      </c>
      <c r="G1834" s="270">
        <v>1977</v>
      </c>
      <c r="H1834" s="271">
        <v>25</v>
      </c>
      <c r="I1834" s="257" t="s">
        <v>3985</v>
      </c>
      <c r="J1834" s="272">
        <v>41190</v>
      </c>
      <c r="K1834" s="42"/>
    </row>
    <row r="1835" spans="1:153" s="2" customFormat="1" ht="10.5" x14ac:dyDescent="0.15">
      <c r="A1835" s="259"/>
      <c r="B1835" s="42"/>
      <c r="C1835" s="268">
        <v>425</v>
      </c>
      <c r="D1835" s="258" t="s">
        <v>10</v>
      </c>
      <c r="E1835" s="258" t="s">
        <v>3986</v>
      </c>
      <c r="F1835" s="258" t="s">
        <v>3987</v>
      </c>
      <c r="G1835" s="270">
        <v>1955</v>
      </c>
      <c r="H1835" s="271">
        <v>25</v>
      </c>
      <c r="I1835" s="257" t="s">
        <v>2087</v>
      </c>
      <c r="J1835" s="272"/>
      <c r="K1835" s="42"/>
    </row>
    <row r="1836" spans="1:153" s="2" customFormat="1" ht="21" x14ac:dyDescent="0.15">
      <c r="A1836" s="259"/>
      <c r="B1836" s="42"/>
      <c r="C1836" s="268">
        <v>426</v>
      </c>
      <c r="D1836" s="280" t="s">
        <v>10</v>
      </c>
      <c r="E1836" s="258" t="s">
        <v>3988</v>
      </c>
      <c r="F1836" s="258" t="s">
        <v>3989</v>
      </c>
      <c r="G1836" s="270">
        <v>1950</v>
      </c>
      <c r="H1836" s="271">
        <v>20</v>
      </c>
      <c r="I1836" s="257" t="s">
        <v>3307</v>
      </c>
      <c r="J1836" s="272">
        <v>40929</v>
      </c>
      <c r="K1836" s="42"/>
    </row>
    <row r="1837" spans="1:153" s="2" customFormat="1" ht="10.5" x14ac:dyDescent="0.15">
      <c r="A1837" s="259"/>
      <c r="B1837" s="42"/>
      <c r="C1837" s="268">
        <v>427</v>
      </c>
      <c r="D1837" s="258" t="s">
        <v>10</v>
      </c>
      <c r="E1837" s="258" t="s">
        <v>3990</v>
      </c>
      <c r="F1837" s="258" t="s">
        <v>3991</v>
      </c>
      <c r="G1837" s="270">
        <v>1961</v>
      </c>
      <c r="H1837" s="271">
        <v>25</v>
      </c>
      <c r="I1837" s="257" t="s">
        <v>156</v>
      </c>
      <c r="J1837" s="272">
        <v>39382</v>
      </c>
      <c r="K1837" s="42"/>
    </row>
    <row r="1838" spans="1:153" s="2" customFormat="1" ht="10.5" x14ac:dyDescent="0.15">
      <c r="A1838" s="259"/>
      <c r="B1838" s="42"/>
      <c r="C1838" s="268">
        <v>428</v>
      </c>
      <c r="D1838" s="258" t="s">
        <v>10</v>
      </c>
      <c r="E1838" s="258" t="s">
        <v>3992</v>
      </c>
      <c r="F1838" s="258" t="s">
        <v>3993</v>
      </c>
      <c r="G1838" s="270">
        <v>1942</v>
      </c>
      <c r="H1838" s="271">
        <v>27</v>
      </c>
      <c r="I1838" s="259" t="s">
        <v>156</v>
      </c>
      <c r="J1838" s="272">
        <v>39304</v>
      </c>
      <c r="K1838" s="42"/>
    </row>
    <row r="1839" spans="1:153" s="2" customFormat="1" ht="10.5" x14ac:dyDescent="0.15">
      <c r="A1839" s="259"/>
      <c r="B1839" s="42"/>
      <c r="C1839" s="268">
        <v>429</v>
      </c>
      <c r="D1839" s="258" t="s">
        <v>10</v>
      </c>
      <c r="E1839" s="258" t="s">
        <v>3994</v>
      </c>
      <c r="F1839" s="258" t="s">
        <v>3995</v>
      </c>
      <c r="G1839" s="270">
        <v>1949</v>
      </c>
      <c r="H1839" s="271">
        <v>40</v>
      </c>
      <c r="I1839" s="257" t="s">
        <v>3234</v>
      </c>
      <c r="J1839" s="272">
        <v>39270</v>
      </c>
      <c r="K1839" s="42"/>
    </row>
    <row r="1840" spans="1:153" s="2" customFormat="1" ht="42" x14ac:dyDescent="0.15">
      <c r="A1840" s="259" t="s">
        <v>1</v>
      </c>
      <c r="B1840" s="288"/>
      <c r="C1840" s="268">
        <v>430</v>
      </c>
      <c r="D1840" s="258" t="s">
        <v>10</v>
      </c>
      <c r="E1840" s="276" t="s">
        <v>3996</v>
      </c>
      <c r="F1840" s="276" t="s">
        <v>3997</v>
      </c>
      <c r="G1840" s="289">
        <v>2006</v>
      </c>
      <c r="H1840" s="290" t="s">
        <v>284</v>
      </c>
      <c r="I1840" s="287" t="s">
        <v>3998</v>
      </c>
      <c r="J1840" s="291">
        <v>38899</v>
      </c>
      <c r="K1840" s="288"/>
      <c r="L1840" s="286"/>
      <c r="M1840" s="286"/>
      <c r="N1840" s="286"/>
      <c r="O1840" s="286"/>
      <c r="P1840" s="286"/>
      <c r="Q1840" s="286"/>
      <c r="R1840" s="286"/>
      <c r="S1840" s="286"/>
      <c r="T1840" s="286"/>
      <c r="U1840" s="286"/>
      <c r="V1840" s="286"/>
      <c r="W1840" s="286"/>
      <c r="X1840" s="286"/>
      <c r="Y1840" s="286"/>
      <c r="Z1840" s="286"/>
      <c r="AA1840" s="286"/>
      <c r="AB1840" s="286"/>
      <c r="AC1840" s="286"/>
      <c r="AD1840" s="286"/>
      <c r="AE1840" s="286"/>
      <c r="AF1840" s="286"/>
      <c r="AG1840" s="286"/>
      <c r="AH1840" s="286"/>
      <c r="AI1840" s="286"/>
      <c r="AJ1840" s="286"/>
      <c r="AK1840" s="286"/>
      <c r="AL1840" s="286"/>
      <c r="AM1840" s="286"/>
      <c r="AN1840" s="286"/>
      <c r="AO1840" s="286"/>
      <c r="AP1840" s="286"/>
      <c r="AQ1840" s="286"/>
      <c r="AR1840" s="286"/>
      <c r="AS1840" s="286"/>
      <c r="AT1840" s="286"/>
      <c r="AU1840" s="286"/>
      <c r="AV1840" s="286"/>
      <c r="AW1840" s="286"/>
      <c r="AX1840" s="286"/>
      <c r="AY1840" s="286"/>
      <c r="AZ1840" s="286"/>
      <c r="BA1840" s="286"/>
      <c r="BB1840" s="286"/>
      <c r="BC1840" s="286"/>
      <c r="BD1840" s="286"/>
      <c r="BE1840" s="286"/>
      <c r="BF1840" s="286"/>
      <c r="BG1840" s="286"/>
      <c r="BH1840" s="286"/>
      <c r="BI1840" s="286"/>
      <c r="BJ1840" s="286"/>
      <c r="BK1840" s="286"/>
      <c r="BL1840" s="286"/>
      <c r="BM1840" s="286"/>
      <c r="BN1840" s="286"/>
      <c r="BO1840" s="286"/>
      <c r="BP1840" s="286"/>
      <c r="BQ1840" s="286"/>
      <c r="BR1840" s="286"/>
      <c r="BS1840" s="286"/>
      <c r="BT1840" s="286"/>
      <c r="BU1840" s="286"/>
      <c r="BV1840" s="286"/>
      <c r="BW1840" s="286"/>
      <c r="BX1840" s="286"/>
      <c r="BY1840" s="286"/>
      <c r="BZ1840" s="286"/>
      <c r="CA1840" s="286"/>
      <c r="CB1840" s="286"/>
      <c r="CC1840" s="286"/>
      <c r="CD1840" s="286"/>
      <c r="CE1840" s="286"/>
      <c r="CF1840" s="286"/>
      <c r="CG1840" s="286"/>
      <c r="CH1840" s="286"/>
      <c r="CI1840" s="286"/>
      <c r="CJ1840" s="286"/>
      <c r="CK1840" s="286"/>
      <c r="CL1840" s="286"/>
      <c r="CM1840" s="286"/>
      <c r="CN1840" s="286"/>
      <c r="CO1840" s="286"/>
      <c r="CP1840" s="286"/>
      <c r="CQ1840" s="286"/>
      <c r="CR1840" s="286"/>
      <c r="CS1840" s="286"/>
      <c r="CT1840" s="286"/>
      <c r="CU1840" s="286"/>
      <c r="CV1840" s="286"/>
      <c r="CW1840" s="286"/>
      <c r="CX1840" s="286"/>
      <c r="CY1840" s="286"/>
      <c r="CZ1840" s="286"/>
      <c r="DA1840" s="286"/>
      <c r="DB1840" s="286"/>
      <c r="DC1840" s="286"/>
      <c r="DD1840" s="286"/>
      <c r="DE1840" s="286"/>
      <c r="DF1840" s="286"/>
      <c r="DG1840" s="286"/>
      <c r="DH1840" s="286"/>
      <c r="DI1840" s="286"/>
      <c r="DJ1840" s="286"/>
      <c r="DK1840" s="286"/>
      <c r="DL1840" s="286"/>
      <c r="DM1840" s="286"/>
      <c r="DN1840" s="286"/>
      <c r="DO1840" s="286"/>
      <c r="DP1840" s="286"/>
      <c r="DQ1840" s="286"/>
      <c r="DR1840" s="286"/>
      <c r="DS1840" s="286"/>
      <c r="DT1840" s="286"/>
      <c r="DU1840" s="286"/>
      <c r="DV1840" s="286"/>
      <c r="DW1840" s="286"/>
      <c r="DX1840" s="286"/>
      <c r="DY1840" s="286"/>
      <c r="DZ1840" s="286"/>
      <c r="EA1840" s="286"/>
      <c r="EB1840" s="286"/>
      <c r="EC1840" s="286"/>
      <c r="ED1840" s="286"/>
      <c r="EE1840" s="286"/>
      <c r="EF1840" s="286"/>
      <c r="EG1840" s="286"/>
      <c r="EH1840" s="286"/>
      <c r="EI1840" s="286"/>
      <c r="EJ1840" s="286"/>
      <c r="EK1840" s="286"/>
      <c r="EL1840" s="286"/>
      <c r="EM1840" s="286"/>
      <c r="EN1840" s="286"/>
      <c r="EO1840" s="286"/>
      <c r="EP1840" s="286"/>
      <c r="EQ1840" s="286"/>
      <c r="ER1840" s="286"/>
      <c r="ES1840" s="286"/>
      <c r="ET1840" s="286"/>
      <c r="EU1840" s="286"/>
      <c r="EV1840" s="286"/>
      <c r="EW1840" s="286"/>
    </row>
    <row r="1841" spans="1:153" s="2" customFormat="1" ht="21" x14ac:dyDescent="0.15">
      <c r="A1841" s="259"/>
      <c r="B1841" s="42"/>
      <c r="C1841" s="268">
        <v>431</v>
      </c>
      <c r="D1841" s="258" t="s">
        <v>10</v>
      </c>
      <c r="E1841" s="258" t="s">
        <v>3999</v>
      </c>
      <c r="F1841" s="258" t="s">
        <v>4000</v>
      </c>
      <c r="G1841" s="257">
        <v>2006</v>
      </c>
      <c r="H1841" s="270"/>
      <c r="I1841" s="257" t="s">
        <v>4001</v>
      </c>
      <c r="J1841" s="272">
        <v>41465</v>
      </c>
      <c r="K1841" s="42"/>
    </row>
    <row r="1842" spans="1:153" s="2" customFormat="1" ht="31.5" x14ac:dyDescent="0.15">
      <c r="A1842" s="259" t="s">
        <v>1</v>
      </c>
      <c r="B1842" s="42"/>
      <c r="C1842" s="268">
        <v>432</v>
      </c>
      <c r="D1842" s="258" t="s">
        <v>10</v>
      </c>
      <c r="E1842" s="258" t="s">
        <v>4002</v>
      </c>
      <c r="F1842" s="258" t="s">
        <v>4003</v>
      </c>
      <c r="G1842" s="270">
        <v>1986</v>
      </c>
      <c r="H1842" s="271">
        <v>10</v>
      </c>
      <c r="I1842" s="257" t="s">
        <v>4004</v>
      </c>
      <c r="J1842" s="272">
        <v>39884</v>
      </c>
      <c r="K1842" s="42"/>
    </row>
    <row r="1843" spans="1:153" s="2" customFormat="1" ht="21" x14ac:dyDescent="0.15">
      <c r="A1843" s="259"/>
      <c r="B1843" s="42"/>
      <c r="C1843" s="268">
        <v>433</v>
      </c>
      <c r="D1843" s="258" t="s">
        <v>10</v>
      </c>
      <c r="E1843" s="258" t="s">
        <v>4005</v>
      </c>
      <c r="F1843" s="258" t="s">
        <v>4006</v>
      </c>
      <c r="G1843" s="270">
        <v>1967</v>
      </c>
      <c r="H1843" s="271" t="s">
        <v>89</v>
      </c>
      <c r="I1843" s="257" t="s">
        <v>89</v>
      </c>
      <c r="J1843" s="272" t="s">
        <v>89</v>
      </c>
      <c r="K1843" s="42"/>
    </row>
    <row r="1844" spans="1:153" s="2" customFormat="1" ht="21" x14ac:dyDescent="0.15">
      <c r="A1844" s="259" t="s">
        <v>1</v>
      </c>
      <c r="B1844" s="42"/>
      <c r="C1844" s="268">
        <v>434</v>
      </c>
      <c r="D1844" s="280" t="s">
        <v>10</v>
      </c>
      <c r="E1844" s="258" t="s">
        <v>4007</v>
      </c>
      <c r="F1844" s="258" t="s">
        <v>4008</v>
      </c>
      <c r="G1844" s="270">
        <v>1970</v>
      </c>
      <c r="H1844" s="271">
        <v>5</v>
      </c>
      <c r="I1844" s="257" t="s">
        <v>1337</v>
      </c>
      <c r="J1844" s="272">
        <v>41489</v>
      </c>
      <c r="K1844" s="42"/>
    </row>
    <row r="1845" spans="1:153" s="2" customFormat="1" ht="10.5" x14ac:dyDescent="0.15">
      <c r="A1845" s="259"/>
      <c r="B1845" s="42"/>
      <c r="C1845" s="268">
        <v>435</v>
      </c>
      <c r="D1845" s="258" t="s">
        <v>10</v>
      </c>
      <c r="E1845" s="258" t="s">
        <v>4009</v>
      </c>
      <c r="F1845" s="258" t="s">
        <v>4010</v>
      </c>
      <c r="G1845" s="270">
        <v>1967</v>
      </c>
      <c r="H1845" s="275">
        <v>0</v>
      </c>
      <c r="I1845" s="271" t="s">
        <v>4011</v>
      </c>
      <c r="J1845" s="272" t="s">
        <v>4012</v>
      </c>
      <c r="K1845" s="42"/>
    </row>
    <row r="1846" spans="1:153" s="286" customFormat="1" ht="21" x14ac:dyDescent="0.15">
      <c r="A1846" s="259" t="s">
        <v>1</v>
      </c>
      <c r="B1846" s="42"/>
      <c r="C1846" s="268">
        <v>436</v>
      </c>
      <c r="D1846" s="258" t="s">
        <v>10</v>
      </c>
      <c r="E1846" s="258" t="s">
        <v>4013</v>
      </c>
      <c r="F1846" s="258" t="s">
        <v>4014</v>
      </c>
      <c r="G1846" s="270">
        <v>1995</v>
      </c>
      <c r="H1846" s="271">
        <v>0</v>
      </c>
      <c r="I1846" s="257" t="s">
        <v>4004</v>
      </c>
      <c r="J1846" s="272">
        <v>39885</v>
      </c>
      <c r="K1846" s="4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c r="CU1846" s="2"/>
      <c r="CV1846" s="2"/>
      <c r="CW1846" s="2"/>
      <c r="CX1846" s="2"/>
      <c r="CY1846" s="2"/>
      <c r="CZ1846" s="2"/>
      <c r="DA1846" s="2"/>
      <c r="DB1846" s="2"/>
      <c r="DC1846" s="2"/>
      <c r="DD1846" s="2"/>
      <c r="DE1846" s="2"/>
      <c r="DF1846" s="2"/>
      <c r="DG1846" s="2"/>
      <c r="DH1846" s="2"/>
      <c r="DI1846" s="2"/>
      <c r="DJ1846" s="2"/>
      <c r="DK1846" s="2"/>
      <c r="DL1846" s="2"/>
      <c r="DM1846" s="2"/>
      <c r="DN1846" s="2"/>
      <c r="DO1846" s="2"/>
      <c r="DP1846" s="2"/>
      <c r="DQ1846" s="2"/>
      <c r="DR1846" s="2"/>
      <c r="DS1846" s="2"/>
      <c r="DT1846" s="2"/>
      <c r="DU1846" s="2"/>
      <c r="DV1846" s="2"/>
      <c r="DW1846" s="2"/>
      <c r="DX1846" s="2"/>
      <c r="DY1846" s="2"/>
      <c r="DZ1846" s="2"/>
      <c r="EA1846" s="2"/>
      <c r="EB1846" s="2"/>
      <c r="EC1846" s="2"/>
      <c r="ED1846" s="2"/>
      <c r="EE1846" s="2"/>
      <c r="EF1846" s="2"/>
      <c r="EG1846" s="2"/>
      <c r="EH1846" s="2"/>
      <c r="EI1846" s="2"/>
      <c r="EJ1846" s="2"/>
      <c r="EK1846" s="2"/>
      <c r="EL1846" s="2"/>
      <c r="EM1846" s="2"/>
      <c r="EN1846" s="2"/>
      <c r="EO1846" s="2"/>
      <c r="EP1846" s="2"/>
      <c r="EQ1846" s="2"/>
      <c r="ER1846" s="2"/>
      <c r="ES1846" s="2"/>
      <c r="ET1846" s="2"/>
      <c r="EU1846" s="2"/>
      <c r="EV1846" s="2"/>
      <c r="EW1846" s="2"/>
    </row>
    <row r="1847" spans="1:153" s="286" customFormat="1" ht="31.5" x14ac:dyDescent="0.15">
      <c r="A1847" s="259"/>
      <c r="B1847" s="42"/>
      <c r="C1847" s="268">
        <v>437</v>
      </c>
      <c r="D1847" s="280" t="s">
        <v>10</v>
      </c>
      <c r="E1847" s="258" t="s">
        <v>4015</v>
      </c>
      <c r="F1847" s="258" t="s">
        <v>4016</v>
      </c>
      <c r="G1847" s="257">
        <v>1942</v>
      </c>
      <c r="H1847" s="271">
        <f>150-(150*0.8)</f>
        <v>30</v>
      </c>
      <c r="I1847" s="257" t="s">
        <v>133</v>
      </c>
      <c r="J1847" s="272">
        <v>41913</v>
      </c>
      <c r="K1847" s="4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c r="CP1847" s="2"/>
      <c r="CQ1847" s="2"/>
      <c r="CR1847" s="2"/>
      <c r="CS1847" s="2"/>
      <c r="CT1847" s="2"/>
      <c r="CU1847" s="2"/>
      <c r="CV1847" s="2"/>
      <c r="CW1847" s="2"/>
      <c r="CX1847" s="2"/>
      <c r="CY1847" s="2"/>
      <c r="CZ1847" s="2"/>
      <c r="DA1847" s="2"/>
      <c r="DB1847" s="2"/>
      <c r="DC1847" s="2"/>
      <c r="DD1847" s="2"/>
      <c r="DE1847" s="2"/>
      <c r="DF1847" s="2"/>
      <c r="DG1847" s="2"/>
      <c r="DH1847" s="2"/>
      <c r="DI1847" s="2"/>
      <c r="DJ1847" s="2"/>
      <c r="DK1847" s="2"/>
      <c r="DL1847" s="2"/>
      <c r="DM1847" s="2"/>
      <c r="DN1847" s="2"/>
      <c r="DO1847" s="2"/>
      <c r="DP1847" s="2"/>
      <c r="DQ1847" s="2"/>
      <c r="DR1847" s="2"/>
      <c r="DS1847" s="2"/>
      <c r="DT1847" s="2"/>
      <c r="DU1847" s="2"/>
      <c r="DV1847" s="2"/>
      <c r="DW1847" s="2"/>
      <c r="DX1847" s="2"/>
      <c r="DY1847" s="2"/>
      <c r="DZ1847" s="2"/>
      <c r="EA1847" s="2"/>
      <c r="EB1847" s="2"/>
      <c r="EC1847" s="2"/>
      <c r="ED1847" s="2"/>
      <c r="EE1847" s="2"/>
      <c r="EF1847" s="2"/>
      <c r="EG1847" s="2"/>
      <c r="EH1847" s="2"/>
      <c r="EI1847" s="2"/>
      <c r="EJ1847" s="2"/>
      <c r="EK1847" s="2"/>
      <c r="EL1847" s="2"/>
      <c r="EM1847" s="2"/>
      <c r="EN1847" s="2"/>
      <c r="EO1847" s="2"/>
      <c r="EP1847" s="2"/>
      <c r="EQ1847" s="2"/>
      <c r="ER1847" s="2"/>
      <c r="ES1847" s="2"/>
      <c r="ET1847" s="2"/>
      <c r="EU1847" s="2"/>
      <c r="EV1847" s="2"/>
      <c r="EW1847" s="2"/>
    </row>
    <row r="1848" spans="1:153" s="2" customFormat="1" ht="10.5" x14ac:dyDescent="0.15">
      <c r="A1848" s="259"/>
      <c r="B1848" s="42"/>
      <c r="C1848" s="268">
        <v>438</v>
      </c>
      <c r="D1848" s="280" t="s">
        <v>10</v>
      </c>
      <c r="E1848" s="258" t="s">
        <v>4017</v>
      </c>
      <c r="F1848" s="258" t="s">
        <v>4018</v>
      </c>
      <c r="G1848" s="270">
        <v>1968</v>
      </c>
      <c r="H1848" s="271">
        <v>20</v>
      </c>
      <c r="I1848" s="257" t="s">
        <v>1417</v>
      </c>
      <c r="J1848" s="272">
        <v>41861</v>
      </c>
      <c r="K1848" s="42"/>
    </row>
    <row r="1849" spans="1:153" s="2" customFormat="1" ht="21" x14ac:dyDescent="0.15">
      <c r="A1849" s="259"/>
      <c r="B1849" s="42"/>
      <c r="C1849" s="268">
        <v>439</v>
      </c>
      <c r="D1849" s="258" t="s">
        <v>10</v>
      </c>
      <c r="E1849" s="258" t="s">
        <v>4019</v>
      </c>
      <c r="F1849" s="258" t="s">
        <v>4020</v>
      </c>
      <c r="G1849" s="270">
        <v>1887</v>
      </c>
      <c r="H1849" s="271">
        <v>20</v>
      </c>
      <c r="I1849" s="257" t="s">
        <v>3103</v>
      </c>
      <c r="J1849" s="272">
        <v>41126</v>
      </c>
      <c r="K1849" s="42"/>
    </row>
    <row r="1850" spans="1:153" s="2" customFormat="1" ht="21" x14ac:dyDescent="0.15">
      <c r="A1850" s="259"/>
      <c r="B1850" s="42"/>
      <c r="C1850" s="268">
        <v>440</v>
      </c>
      <c r="D1850" s="258" t="s">
        <v>10</v>
      </c>
      <c r="E1850" s="258" t="s">
        <v>4021</v>
      </c>
      <c r="F1850" s="258" t="s">
        <v>4022</v>
      </c>
      <c r="G1850" s="270">
        <v>1918</v>
      </c>
      <c r="H1850" s="271">
        <v>5</v>
      </c>
      <c r="I1850" s="257" t="s">
        <v>3103</v>
      </c>
      <c r="J1850" s="272">
        <v>41126</v>
      </c>
      <c r="K1850" s="42"/>
    </row>
    <row r="1851" spans="1:153" s="2" customFormat="1" ht="21" x14ac:dyDescent="0.15">
      <c r="A1851" s="259" t="s">
        <v>1</v>
      </c>
      <c r="B1851" s="42"/>
      <c r="C1851" s="268">
        <v>441</v>
      </c>
      <c r="D1851" s="258" t="s">
        <v>10</v>
      </c>
      <c r="E1851" s="258" t="s">
        <v>4023</v>
      </c>
      <c r="F1851" s="258" t="s">
        <v>4024</v>
      </c>
      <c r="G1851" s="270">
        <v>1990</v>
      </c>
      <c r="H1851" s="271">
        <v>50</v>
      </c>
      <c r="I1851" s="257" t="s">
        <v>156</v>
      </c>
      <c r="J1851" s="272">
        <v>39762</v>
      </c>
      <c r="K1851" s="42"/>
    </row>
    <row r="1852" spans="1:153" s="277" customFormat="1" ht="31.5" x14ac:dyDescent="0.15">
      <c r="A1852" s="259"/>
      <c r="B1852" s="301"/>
      <c r="C1852" s="268">
        <v>442</v>
      </c>
      <c r="D1852" s="258" t="s">
        <v>10</v>
      </c>
      <c r="E1852" s="269" t="s">
        <v>4025</v>
      </c>
      <c r="F1852" s="269" t="s">
        <v>4026</v>
      </c>
      <c r="G1852" s="270">
        <v>1896</v>
      </c>
      <c r="H1852" s="271">
        <v>14</v>
      </c>
      <c r="I1852" s="257" t="s">
        <v>333</v>
      </c>
      <c r="J1852" s="272">
        <v>39282</v>
      </c>
      <c r="K1852" s="4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c r="CP1852" s="2"/>
      <c r="CQ1852" s="2"/>
      <c r="CR1852" s="2"/>
      <c r="CS1852" s="2"/>
      <c r="CT1852" s="2"/>
      <c r="CU1852" s="2"/>
      <c r="CV1852" s="2"/>
      <c r="CW1852" s="2"/>
      <c r="CX1852" s="2"/>
      <c r="CY1852" s="2"/>
      <c r="CZ1852" s="2"/>
      <c r="DA1852" s="2"/>
      <c r="DB1852" s="2"/>
      <c r="DC1852" s="2"/>
      <c r="DD1852" s="2"/>
      <c r="DE1852" s="2"/>
      <c r="DF1852" s="2"/>
      <c r="DG1852" s="2"/>
      <c r="DH1852" s="2"/>
      <c r="DI1852" s="2"/>
      <c r="DJ1852" s="2"/>
      <c r="DK1852" s="2"/>
      <c r="DL1852" s="2"/>
      <c r="DM1852" s="2"/>
      <c r="DN1852" s="2"/>
      <c r="DO1852" s="2"/>
      <c r="DP1852" s="2"/>
      <c r="DQ1852" s="2"/>
      <c r="DR1852" s="2"/>
      <c r="DS1852" s="2"/>
      <c r="DT1852" s="2"/>
      <c r="DU1852" s="2"/>
      <c r="DV1852" s="2"/>
      <c r="DW1852" s="2"/>
      <c r="DX1852" s="2"/>
      <c r="DY1852" s="2"/>
      <c r="DZ1852" s="2"/>
      <c r="EA1852" s="2"/>
      <c r="EB1852" s="2"/>
      <c r="EC1852" s="2"/>
      <c r="ED1852" s="2"/>
      <c r="EE1852" s="2"/>
      <c r="EF1852" s="2"/>
      <c r="EG1852" s="2"/>
      <c r="EH1852" s="2"/>
      <c r="EI1852" s="2"/>
      <c r="EJ1852" s="2"/>
      <c r="EK1852" s="2"/>
      <c r="EL1852" s="2"/>
      <c r="EM1852" s="2"/>
      <c r="EN1852" s="2"/>
      <c r="EO1852" s="2"/>
      <c r="EP1852" s="2"/>
      <c r="EQ1852" s="2"/>
      <c r="ER1852" s="2"/>
      <c r="ES1852" s="2"/>
      <c r="ET1852" s="2"/>
      <c r="EU1852" s="2"/>
      <c r="EV1852" s="2"/>
      <c r="EW1852" s="2"/>
    </row>
    <row r="1853" spans="1:153" s="2" customFormat="1" ht="31.5" x14ac:dyDescent="0.15">
      <c r="A1853" s="259"/>
      <c r="B1853" s="42"/>
      <c r="C1853" s="268">
        <v>443</v>
      </c>
      <c r="D1853" s="258" t="s">
        <v>10</v>
      </c>
      <c r="E1853" s="269" t="s">
        <v>4027</v>
      </c>
      <c r="F1853" s="269" t="s">
        <v>4028</v>
      </c>
      <c r="G1853" s="270">
        <v>1896</v>
      </c>
      <c r="H1853" s="271">
        <v>14</v>
      </c>
      <c r="I1853" s="257" t="s">
        <v>333</v>
      </c>
      <c r="J1853" s="272">
        <v>39282</v>
      </c>
      <c r="K1853" s="42"/>
    </row>
    <row r="1854" spans="1:153" s="2" customFormat="1" ht="42" x14ac:dyDescent="0.15">
      <c r="A1854" s="259"/>
      <c r="B1854" s="42"/>
      <c r="C1854" s="268">
        <v>444</v>
      </c>
      <c r="D1854" s="258" t="s">
        <v>10</v>
      </c>
      <c r="E1854" s="269" t="s">
        <v>4027</v>
      </c>
      <c r="F1854" s="269" t="s">
        <v>4029</v>
      </c>
      <c r="G1854" s="270">
        <v>1896</v>
      </c>
      <c r="H1854" s="271">
        <v>0</v>
      </c>
      <c r="I1854" s="257" t="s">
        <v>1083</v>
      </c>
      <c r="J1854" s="272">
        <v>40000</v>
      </c>
      <c r="K1854" s="42"/>
    </row>
    <row r="1855" spans="1:153" s="2" customFormat="1" ht="10.5" x14ac:dyDescent="0.15">
      <c r="A1855" s="259"/>
      <c r="B1855" s="42"/>
      <c r="C1855" s="268">
        <v>445</v>
      </c>
      <c r="D1855" s="280" t="s">
        <v>10</v>
      </c>
      <c r="E1855" s="258" t="s">
        <v>4030</v>
      </c>
      <c r="F1855" s="258" t="s">
        <v>4031</v>
      </c>
      <c r="G1855" s="270">
        <v>1914</v>
      </c>
      <c r="H1855" s="271">
        <v>5</v>
      </c>
      <c r="I1855" s="257" t="s">
        <v>679</v>
      </c>
      <c r="J1855" s="272">
        <v>42196</v>
      </c>
      <c r="K1855" s="42"/>
    </row>
    <row r="1856" spans="1:153" s="2" customFormat="1" ht="21" x14ac:dyDescent="0.15">
      <c r="A1856" s="259"/>
      <c r="B1856" s="42"/>
      <c r="C1856" s="268">
        <v>446</v>
      </c>
      <c r="D1856" s="280" t="s">
        <v>10</v>
      </c>
      <c r="E1856" s="258" t="s">
        <v>4032</v>
      </c>
      <c r="F1856" s="258" t="s">
        <v>4033</v>
      </c>
      <c r="G1856" s="270">
        <v>1927</v>
      </c>
      <c r="H1856" s="271">
        <v>5</v>
      </c>
      <c r="I1856" s="257" t="s">
        <v>679</v>
      </c>
      <c r="J1856" s="272">
        <v>42196</v>
      </c>
      <c r="K1856" s="42"/>
    </row>
    <row r="1857" spans="1:11" s="2" customFormat="1" ht="21" x14ac:dyDescent="0.15">
      <c r="A1857" s="259"/>
      <c r="B1857" s="42"/>
      <c r="C1857" s="268">
        <v>447</v>
      </c>
      <c r="D1857" s="258" t="s">
        <v>10</v>
      </c>
      <c r="E1857" s="258" t="s">
        <v>4034</v>
      </c>
      <c r="F1857" s="258" t="s">
        <v>4035</v>
      </c>
      <c r="G1857" s="270">
        <v>2003</v>
      </c>
      <c r="H1857" s="257">
        <v>5</v>
      </c>
      <c r="I1857" s="257" t="s">
        <v>4036</v>
      </c>
      <c r="J1857" s="272">
        <v>41013</v>
      </c>
      <c r="K1857" s="42"/>
    </row>
    <row r="1858" spans="1:11" s="2" customFormat="1" ht="21" x14ac:dyDescent="0.15">
      <c r="A1858" s="259"/>
      <c r="B1858" s="42"/>
      <c r="C1858" s="268">
        <v>448</v>
      </c>
      <c r="D1858" s="258" t="s">
        <v>10</v>
      </c>
      <c r="E1858" s="258" t="s">
        <v>4034</v>
      </c>
      <c r="F1858" s="258" t="s">
        <v>4037</v>
      </c>
      <c r="G1858" s="270">
        <v>2004</v>
      </c>
      <c r="H1858" s="257">
        <v>40</v>
      </c>
      <c r="I1858" s="257" t="s">
        <v>532</v>
      </c>
      <c r="J1858" s="272">
        <v>39277</v>
      </c>
      <c r="K1858" s="42"/>
    </row>
    <row r="1859" spans="1:11" s="2" customFormat="1" ht="21" x14ac:dyDescent="0.15">
      <c r="A1859" s="259"/>
      <c r="B1859" s="42"/>
      <c r="C1859" s="268">
        <v>450</v>
      </c>
      <c r="D1859" s="258" t="s">
        <v>10</v>
      </c>
      <c r="E1859" s="258" t="s">
        <v>4038</v>
      </c>
      <c r="F1859" s="258" t="s">
        <v>4039</v>
      </c>
      <c r="G1859" s="270">
        <v>1854</v>
      </c>
      <c r="H1859" s="271"/>
      <c r="I1859" s="257" t="s">
        <v>141</v>
      </c>
      <c r="J1859" s="272">
        <v>41121</v>
      </c>
      <c r="K1859" s="42"/>
    </row>
    <row r="1860" spans="1:11" s="2" customFormat="1" ht="10.5" x14ac:dyDescent="0.15">
      <c r="A1860" s="259"/>
      <c r="B1860" s="42"/>
      <c r="C1860" s="268">
        <v>451</v>
      </c>
      <c r="D1860" s="258" t="s">
        <v>10</v>
      </c>
      <c r="E1860" s="258" t="s">
        <v>4040</v>
      </c>
      <c r="F1860" s="258" t="s">
        <v>4041</v>
      </c>
      <c r="G1860" s="270">
        <v>1984</v>
      </c>
      <c r="H1860" s="275">
        <f>150/21+0.01</f>
        <v>7.152857142857143</v>
      </c>
      <c r="I1860" s="271" t="s">
        <v>1368</v>
      </c>
      <c r="J1860" s="272">
        <v>40397</v>
      </c>
      <c r="K1860" s="42"/>
    </row>
    <row r="1861" spans="1:11" s="2" customFormat="1" ht="21" x14ac:dyDescent="0.15">
      <c r="A1861" s="259"/>
      <c r="B1861" s="42"/>
      <c r="C1861" s="268">
        <v>452</v>
      </c>
      <c r="D1861" s="280" t="s">
        <v>10</v>
      </c>
      <c r="E1861" s="258" t="s">
        <v>4042</v>
      </c>
      <c r="F1861" s="258" t="s">
        <v>4043</v>
      </c>
      <c r="G1861" s="270">
        <v>1940</v>
      </c>
      <c r="H1861" s="275">
        <v>20</v>
      </c>
      <c r="I1861" s="271" t="s">
        <v>3605</v>
      </c>
      <c r="J1861" s="272">
        <v>41489</v>
      </c>
      <c r="K1861" s="42"/>
    </row>
    <row r="1862" spans="1:11" s="2" customFormat="1" ht="31.5" x14ac:dyDescent="0.15">
      <c r="A1862" s="259"/>
      <c r="B1862" s="1"/>
      <c r="C1862" s="268">
        <v>453</v>
      </c>
      <c r="D1862" s="258" t="s">
        <v>10</v>
      </c>
      <c r="E1862" s="258" t="s">
        <v>4044</v>
      </c>
      <c r="F1862" s="258" t="s">
        <v>4045</v>
      </c>
      <c r="G1862" s="270">
        <v>1964</v>
      </c>
      <c r="H1862" s="271"/>
      <c r="I1862" s="257"/>
      <c r="J1862" s="272" t="s">
        <v>77</v>
      </c>
      <c r="K1862" s="1"/>
    </row>
    <row r="1863" spans="1:11" s="2" customFormat="1" ht="10.5" x14ac:dyDescent="0.15">
      <c r="A1863" s="259"/>
      <c r="B1863" s="42"/>
      <c r="C1863" s="268">
        <v>454</v>
      </c>
      <c r="D1863" s="258" t="s">
        <v>10</v>
      </c>
      <c r="E1863" s="269" t="s">
        <v>4046</v>
      </c>
      <c r="F1863" s="258" t="s">
        <v>4047</v>
      </c>
      <c r="G1863" s="270">
        <v>1980</v>
      </c>
      <c r="H1863" s="271">
        <v>35</v>
      </c>
      <c r="I1863" s="259" t="s">
        <v>156</v>
      </c>
      <c r="J1863" s="272">
        <v>39304</v>
      </c>
      <c r="K1863" s="42"/>
    </row>
    <row r="1864" spans="1:11" s="2" customFormat="1" ht="21" x14ac:dyDescent="0.15">
      <c r="A1864" s="310"/>
      <c r="B1864" s="288"/>
      <c r="C1864" s="268">
        <v>455</v>
      </c>
      <c r="D1864" s="258" t="s">
        <v>10</v>
      </c>
      <c r="E1864" s="276" t="s">
        <v>4046</v>
      </c>
      <c r="F1864" s="276" t="s">
        <v>4048</v>
      </c>
      <c r="G1864" s="287">
        <v>2007</v>
      </c>
      <c r="H1864" s="289"/>
      <c r="I1864" s="287" t="s">
        <v>4001</v>
      </c>
      <c r="J1864" s="291">
        <v>41465</v>
      </c>
      <c r="K1864" s="288"/>
    </row>
    <row r="1865" spans="1:11" s="2" customFormat="1" ht="21" x14ac:dyDescent="0.15">
      <c r="A1865" s="259"/>
      <c r="B1865" s="42"/>
      <c r="C1865" s="268">
        <v>456</v>
      </c>
      <c r="D1865" s="258" t="s">
        <v>10</v>
      </c>
      <c r="E1865" s="258" t="s">
        <v>4049</v>
      </c>
      <c r="F1865" s="269" t="s">
        <v>4050</v>
      </c>
      <c r="G1865" s="270">
        <v>1973</v>
      </c>
      <c r="H1865" s="271">
        <f>60/2</f>
        <v>30</v>
      </c>
      <c r="I1865" s="257" t="s">
        <v>235</v>
      </c>
      <c r="J1865" s="272">
        <v>39504</v>
      </c>
      <c r="K1865" s="42"/>
    </row>
    <row r="1866" spans="1:11" s="2" customFormat="1" ht="21" x14ac:dyDescent="0.15">
      <c r="A1866" s="259"/>
      <c r="B1866" s="42"/>
      <c r="C1866" s="268">
        <v>457</v>
      </c>
      <c r="D1866" s="258" t="s">
        <v>10</v>
      </c>
      <c r="E1866" s="258" t="s">
        <v>4051</v>
      </c>
      <c r="F1866" s="258" t="s">
        <v>4052</v>
      </c>
      <c r="G1866" s="270">
        <v>1995</v>
      </c>
      <c r="H1866" s="271"/>
      <c r="I1866" s="257"/>
      <c r="J1866" s="272"/>
      <c r="K1866" s="42"/>
    </row>
    <row r="1867" spans="1:11" s="2" customFormat="1" ht="21" x14ac:dyDescent="0.15">
      <c r="A1867" s="259"/>
      <c r="B1867" s="42"/>
      <c r="C1867" s="268">
        <v>458</v>
      </c>
      <c r="D1867" s="280" t="s">
        <v>10</v>
      </c>
      <c r="E1867" s="258" t="s">
        <v>4053</v>
      </c>
      <c r="F1867" s="258" t="s">
        <v>4054</v>
      </c>
      <c r="G1867" s="270">
        <v>1977</v>
      </c>
      <c r="H1867" s="271">
        <v>0</v>
      </c>
      <c r="I1867" s="257" t="s">
        <v>365</v>
      </c>
      <c r="J1867" s="272">
        <v>41929</v>
      </c>
      <c r="K1867" s="42"/>
    </row>
    <row r="1868" spans="1:11" s="2" customFormat="1" ht="21" x14ac:dyDescent="0.15">
      <c r="A1868" s="259"/>
      <c r="B1868" s="42"/>
      <c r="C1868" s="268">
        <v>459</v>
      </c>
      <c r="D1868" s="258" t="s">
        <v>10</v>
      </c>
      <c r="E1868" s="258" t="s">
        <v>4055</v>
      </c>
      <c r="F1868" s="258" t="s">
        <v>4056</v>
      </c>
      <c r="G1868" s="270">
        <v>1960</v>
      </c>
      <c r="H1868" s="275">
        <f>150/21+0.01</f>
        <v>7.152857142857143</v>
      </c>
      <c r="I1868" s="271" t="s">
        <v>1368</v>
      </c>
      <c r="J1868" s="272">
        <v>40397</v>
      </c>
      <c r="K1868" s="42"/>
    </row>
    <row r="1869" spans="1:11" s="2" customFormat="1" ht="21" x14ac:dyDescent="0.15">
      <c r="A1869" s="259"/>
      <c r="B1869" s="42"/>
      <c r="C1869" s="268">
        <v>460</v>
      </c>
      <c r="D1869" s="285" t="s">
        <v>10</v>
      </c>
      <c r="E1869" s="258" t="s">
        <v>4057</v>
      </c>
      <c r="F1869" s="258" t="s">
        <v>4058</v>
      </c>
      <c r="G1869" s="270">
        <v>1930</v>
      </c>
      <c r="H1869" s="314" t="s">
        <v>46</v>
      </c>
      <c r="I1869" s="271" t="s">
        <v>89</v>
      </c>
      <c r="J1869" s="272" t="s">
        <v>4059</v>
      </c>
      <c r="K1869" s="42"/>
    </row>
    <row r="1870" spans="1:11" s="2" customFormat="1" ht="21" x14ac:dyDescent="0.15">
      <c r="A1870" s="259"/>
      <c r="B1870" s="42"/>
      <c r="C1870" s="268">
        <v>461</v>
      </c>
      <c r="D1870" s="258" t="s">
        <v>10</v>
      </c>
      <c r="E1870" s="258" t="s">
        <v>4060</v>
      </c>
      <c r="F1870" s="258" t="s">
        <v>4061</v>
      </c>
      <c r="G1870" s="270">
        <v>1979</v>
      </c>
      <c r="H1870" s="271">
        <v>0</v>
      </c>
      <c r="I1870" s="257" t="s">
        <v>289</v>
      </c>
      <c r="J1870" s="272" t="s">
        <v>89</v>
      </c>
      <c r="K1870" s="42"/>
    </row>
    <row r="1871" spans="1:11" s="2" customFormat="1" ht="10.5" x14ac:dyDescent="0.15">
      <c r="A1871" s="259"/>
      <c r="B1871" s="42"/>
      <c r="C1871" s="268">
        <v>462</v>
      </c>
      <c r="D1871" s="258" t="s">
        <v>10</v>
      </c>
      <c r="E1871" s="258" t="s">
        <v>4062</v>
      </c>
      <c r="F1871" s="258" t="s">
        <v>4063</v>
      </c>
      <c r="G1871" s="270">
        <v>1953</v>
      </c>
      <c r="H1871" s="275">
        <v>0</v>
      </c>
      <c r="I1871" s="271" t="s">
        <v>4011</v>
      </c>
      <c r="J1871" s="272" t="s">
        <v>4012</v>
      </c>
      <c r="K1871" s="42"/>
    </row>
    <row r="1872" spans="1:11" s="2" customFormat="1" ht="10.5" x14ac:dyDescent="0.15">
      <c r="A1872" s="259"/>
      <c r="B1872" s="42"/>
      <c r="C1872" s="268">
        <v>463</v>
      </c>
      <c r="D1872" s="258" t="s">
        <v>10</v>
      </c>
      <c r="E1872" s="258" t="s">
        <v>4062</v>
      </c>
      <c r="F1872" s="258" t="s">
        <v>4064</v>
      </c>
      <c r="G1872" s="270">
        <v>1937</v>
      </c>
      <c r="H1872" s="275">
        <v>0</v>
      </c>
      <c r="I1872" s="271" t="s">
        <v>4011</v>
      </c>
      <c r="J1872" s="272" t="s">
        <v>4012</v>
      </c>
      <c r="K1872" s="42"/>
    </row>
    <row r="1873" spans="1:153" s="2" customFormat="1" ht="10.5" x14ac:dyDescent="0.15">
      <c r="A1873" s="259"/>
      <c r="B1873" s="1"/>
      <c r="C1873" s="268">
        <v>464</v>
      </c>
      <c r="D1873" s="258" t="s">
        <v>10</v>
      </c>
      <c r="E1873" s="258" t="s">
        <v>4065</v>
      </c>
      <c r="F1873" s="258" t="s">
        <v>4066</v>
      </c>
      <c r="G1873" s="270">
        <v>1916</v>
      </c>
      <c r="H1873" s="271">
        <v>10</v>
      </c>
      <c r="I1873" s="257" t="s">
        <v>3282</v>
      </c>
      <c r="J1873" s="272">
        <v>40019</v>
      </c>
      <c r="K1873" s="1"/>
    </row>
    <row r="1874" spans="1:153" s="2" customFormat="1" ht="10.5" x14ac:dyDescent="0.15">
      <c r="A1874" s="259"/>
      <c r="B1874" s="1"/>
      <c r="C1874" s="268">
        <v>465</v>
      </c>
      <c r="D1874" s="280" t="s">
        <v>10</v>
      </c>
      <c r="E1874" s="258" t="s">
        <v>4067</v>
      </c>
      <c r="F1874" s="258" t="s">
        <v>4066</v>
      </c>
      <c r="G1874" s="270">
        <v>1916</v>
      </c>
      <c r="H1874" s="271">
        <v>20</v>
      </c>
      <c r="I1874" s="257" t="s">
        <v>679</v>
      </c>
      <c r="J1874" s="272">
        <v>42196</v>
      </c>
      <c r="K1874" s="1"/>
    </row>
    <row r="1875" spans="1:153" s="2" customFormat="1" ht="21" x14ac:dyDescent="0.15">
      <c r="A1875" s="259"/>
      <c r="B1875" s="1"/>
      <c r="C1875" s="268">
        <v>466</v>
      </c>
      <c r="D1875" s="258" t="s">
        <v>10</v>
      </c>
      <c r="E1875" s="258" t="s">
        <v>4068</v>
      </c>
      <c r="F1875" s="258" t="s">
        <v>4069</v>
      </c>
      <c r="G1875" s="270">
        <v>1962</v>
      </c>
      <c r="H1875" s="271">
        <v>5</v>
      </c>
      <c r="I1875" s="257" t="s">
        <v>2842</v>
      </c>
      <c r="J1875" s="272">
        <v>40546</v>
      </c>
      <c r="K1875" s="1"/>
    </row>
    <row r="1876" spans="1:153" s="2" customFormat="1" ht="10.5" x14ac:dyDescent="0.15">
      <c r="A1876" s="259"/>
      <c r="B1876" s="42"/>
      <c r="C1876" s="268">
        <v>467</v>
      </c>
      <c r="D1876" s="258" t="s">
        <v>10</v>
      </c>
      <c r="E1876" s="258" t="s">
        <v>4070</v>
      </c>
      <c r="F1876" s="258" t="s">
        <v>4071</v>
      </c>
      <c r="G1876" s="270">
        <v>1930</v>
      </c>
      <c r="H1876" s="271">
        <v>40</v>
      </c>
      <c r="I1876" s="273" t="s">
        <v>232</v>
      </c>
      <c r="J1876" s="274">
        <v>38811</v>
      </c>
      <c r="K1876" s="42"/>
    </row>
    <row r="1877" spans="1:153" s="2" customFormat="1" ht="21" x14ac:dyDescent="0.15">
      <c r="A1877" s="259" t="s">
        <v>1</v>
      </c>
      <c r="B1877" s="42"/>
      <c r="C1877" s="268">
        <v>468</v>
      </c>
      <c r="D1877" s="258" t="s">
        <v>10</v>
      </c>
      <c r="E1877" s="258" t="s">
        <v>4072</v>
      </c>
      <c r="F1877" s="269" t="s">
        <v>4073</v>
      </c>
      <c r="G1877" s="270">
        <v>1989</v>
      </c>
      <c r="H1877" s="271">
        <v>30</v>
      </c>
      <c r="I1877" s="273" t="s">
        <v>3106</v>
      </c>
      <c r="J1877" s="274">
        <v>38812</v>
      </c>
      <c r="K1877" s="42"/>
    </row>
    <row r="1878" spans="1:153" s="2" customFormat="1" ht="21" x14ac:dyDescent="0.15">
      <c r="A1878" s="259" t="s">
        <v>1</v>
      </c>
      <c r="B1878" s="42"/>
      <c r="C1878" s="268">
        <v>469</v>
      </c>
      <c r="D1878" s="258" t="s">
        <v>10</v>
      </c>
      <c r="E1878" s="258" t="s">
        <v>4074</v>
      </c>
      <c r="F1878" s="269" t="s">
        <v>4075</v>
      </c>
      <c r="G1878" s="270">
        <v>1995</v>
      </c>
      <c r="H1878" s="271">
        <v>20</v>
      </c>
      <c r="I1878" s="257" t="s">
        <v>126</v>
      </c>
      <c r="J1878" s="272"/>
      <c r="K1878" s="42"/>
    </row>
    <row r="1879" spans="1:153" s="2" customFormat="1" ht="10.5" x14ac:dyDescent="0.15">
      <c r="A1879" s="259"/>
      <c r="B1879" s="42"/>
      <c r="C1879" s="268">
        <v>470</v>
      </c>
      <c r="D1879" s="258" t="s">
        <v>10</v>
      </c>
      <c r="E1879" s="258" t="s">
        <v>4076</v>
      </c>
      <c r="F1879" s="258" t="s">
        <v>4077</v>
      </c>
      <c r="G1879" s="270">
        <v>1922</v>
      </c>
      <c r="H1879" s="271">
        <v>36</v>
      </c>
      <c r="I1879" s="257" t="s">
        <v>1168</v>
      </c>
      <c r="J1879" s="272"/>
      <c r="K1879" s="42"/>
    </row>
    <row r="1880" spans="1:153" s="2" customFormat="1" ht="31.5" x14ac:dyDescent="0.15">
      <c r="A1880" s="259"/>
      <c r="B1880" s="42"/>
      <c r="C1880" s="268">
        <v>471</v>
      </c>
      <c r="D1880" s="258" t="s">
        <v>10</v>
      </c>
      <c r="E1880" s="258" t="s">
        <v>4078</v>
      </c>
      <c r="F1880" s="258" t="s">
        <v>4079</v>
      </c>
      <c r="G1880" s="270">
        <v>1966</v>
      </c>
      <c r="H1880" s="271">
        <v>30</v>
      </c>
      <c r="I1880" s="257" t="s">
        <v>3161</v>
      </c>
      <c r="J1880" s="272">
        <v>40175</v>
      </c>
      <c r="K1880" s="42"/>
    </row>
    <row r="1881" spans="1:153" s="2" customFormat="1" ht="10.5" x14ac:dyDescent="0.15">
      <c r="A1881" s="259"/>
      <c r="B1881" s="42"/>
      <c r="C1881" s="268">
        <v>472</v>
      </c>
      <c r="D1881" s="285" t="s">
        <v>10</v>
      </c>
      <c r="E1881" s="258" t="s">
        <v>4080</v>
      </c>
      <c r="F1881" s="258" t="s">
        <v>4081</v>
      </c>
      <c r="G1881" s="270">
        <v>1963</v>
      </c>
      <c r="H1881" s="271">
        <v>0</v>
      </c>
      <c r="I1881" s="257" t="s">
        <v>647</v>
      </c>
      <c r="J1881" s="272">
        <v>42629</v>
      </c>
      <c r="K1881" s="42"/>
    </row>
    <row r="1882" spans="1:153" s="2" customFormat="1" ht="10.5" x14ac:dyDescent="0.15">
      <c r="A1882" s="259"/>
      <c r="B1882" s="42"/>
      <c r="C1882" s="268">
        <v>473</v>
      </c>
      <c r="D1882" s="258" t="s">
        <v>10</v>
      </c>
      <c r="E1882" s="258" t="s">
        <v>4082</v>
      </c>
      <c r="F1882" s="258" t="s">
        <v>4083</v>
      </c>
      <c r="G1882" s="270">
        <v>1964</v>
      </c>
      <c r="H1882" s="275">
        <v>7.15</v>
      </c>
      <c r="I1882" s="271" t="s">
        <v>1368</v>
      </c>
      <c r="J1882" s="272">
        <v>40397</v>
      </c>
      <c r="K1882" s="42"/>
    </row>
    <row r="1883" spans="1:153" s="2" customFormat="1" ht="10.5" x14ac:dyDescent="0.15">
      <c r="A1883" s="259"/>
      <c r="B1883" s="42"/>
      <c r="C1883" s="268">
        <v>474</v>
      </c>
      <c r="D1883" s="280" t="s">
        <v>10</v>
      </c>
      <c r="E1883" s="258" t="s">
        <v>4084</v>
      </c>
      <c r="F1883" s="258" t="s">
        <v>4085</v>
      </c>
      <c r="G1883" s="270">
        <v>1948</v>
      </c>
      <c r="H1883" s="275">
        <v>0</v>
      </c>
      <c r="I1883" s="271" t="s">
        <v>3710</v>
      </c>
      <c r="J1883" s="272">
        <v>41747</v>
      </c>
      <c r="K1883" s="42"/>
      <c r="L1883" s="286"/>
      <c r="M1883" s="286"/>
      <c r="N1883" s="286"/>
      <c r="O1883" s="286"/>
      <c r="P1883" s="286"/>
      <c r="Q1883" s="286"/>
      <c r="R1883" s="286"/>
      <c r="S1883" s="286"/>
      <c r="T1883" s="286"/>
      <c r="U1883" s="286"/>
      <c r="V1883" s="286"/>
      <c r="W1883" s="286"/>
      <c r="X1883" s="286"/>
      <c r="Y1883" s="286"/>
      <c r="Z1883" s="286"/>
      <c r="AA1883" s="286"/>
      <c r="AB1883" s="286"/>
      <c r="AC1883" s="286"/>
      <c r="AD1883" s="286"/>
      <c r="AE1883" s="286"/>
      <c r="AF1883" s="286"/>
      <c r="AG1883" s="286"/>
      <c r="AH1883" s="286"/>
      <c r="AI1883" s="286"/>
      <c r="AJ1883" s="286"/>
      <c r="AK1883" s="286"/>
      <c r="AL1883" s="286"/>
      <c r="AM1883" s="286"/>
      <c r="AN1883" s="286"/>
      <c r="AO1883" s="286"/>
      <c r="AP1883" s="286"/>
      <c r="AQ1883" s="286"/>
      <c r="AR1883" s="286"/>
      <c r="AS1883" s="286"/>
      <c r="AT1883" s="286"/>
      <c r="AU1883" s="286"/>
      <c r="AV1883" s="286"/>
      <c r="AW1883" s="286"/>
      <c r="AX1883" s="286"/>
      <c r="AY1883" s="286"/>
      <c r="AZ1883" s="286"/>
      <c r="BA1883" s="286"/>
      <c r="BB1883" s="286"/>
      <c r="BC1883" s="286"/>
      <c r="BD1883" s="286"/>
      <c r="BE1883" s="286"/>
      <c r="BF1883" s="286"/>
      <c r="BG1883" s="286"/>
      <c r="BH1883" s="286"/>
      <c r="BI1883" s="286"/>
      <c r="BJ1883" s="286"/>
      <c r="BK1883" s="286"/>
      <c r="BL1883" s="286"/>
      <c r="BM1883" s="286"/>
      <c r="BN1883" s="286"/>
      <c r="BO1883" s="286"/>
      <c r="BP1883" s="286"/>
      <c r="BQ1883" s="286"/>
      <c r="BR1883" s="286"/>
      <c r="BS1883" s="286"/>
      <c r="BT1883" s="286"/>
      <c r="BU1883" s="286"/>
      <c r="BV1883" s="286"/>
      <c r="BW1883" s="286"/>
      <c r="BX1883" s="286"/>
      <c r="BY1883" s="286"/>
      <c r="BZ1883" s="286"/>
      <c r="CA1883" s="286"/>
      <c r="CB1883" s="286"/>
      <c r="CC1883" s="286"/>
      <c r="CD1883" s="286"/>
      <c r="CE1883" s="286"/>
      <c r="CF1883" s="286"/>
      <c r="CG1883" s="286"/>
      <c r="CH1883" s="286"/>
      <c r="CI1883" s="286"/>
      <c r="CJ1883" s="286"/>
      <c r="CK1883" s="286"/>
      <c r="CL1883" s="286"/>
      <c r="CM1883" s="286"/>
      <c r="CN1883" s="286"/>
      <c r="CO1883" s="286"/>
      <c r="CP1883" s="286"/>
      <c r="CQ1883" s="286"/>
      <c r="CR1883" s="286"/>
      <c r="CS1883" s="286"/>
      <c r="CT1883" s="286"/>
      <c r="CU1883" s="286"/>
      <c r="CV1883" s="286"/>
      <c r="CW1883" s="286"/>
      <c r="CX1883" s="286"/>
      <c r="CY1883" s="286"/>
      <c r="CZ1883" s="286"/>
      <c r="DA1883" s="286"/>
      <c r="DB1883" s="286"/>
      <c r="DC1883" s="286"/>
      <c r="DD1883" s="286"/>
      <c r="DE1883" s="286"/>
      <c r="DF1883" s="286"/>
      <c r="DG1883" s="286"/>
      <c r="DH1883" s="286"/>
      <c r="DI1883" s="286"/>
      <c r="DJ1883" s="286"/>
      <c r="DK1883" s="286"/>
      <c r="DL1883" s="286"/>
      <c r="DM1883" s="286"/>
      <c r="DN1883" s="286"/>
      <c r="DO1883" s="286"/>
      <c r="DP1883" s="286"/>
      <c r="DQ1883" s="286"/>
      <c r="DR1883" s="286"/>
      <c r="DS1883" s="286"/>
      <c r="DT1883" s="286"/>
      <c r="DU1883" s="286"/>
      <c r="DV1883" s="286"/>
      <c r="DW1883" s="286"/>
      <c r="DX1883" s="286"/>
      <c r="DY1883" s="286"/>
      <c r="DZ1883" s="286"/>
      <c r="EA1883" s="286"/>
      <c r="EB1883" s="286"/>
      <c r="EC1883" s="286"/>
      <c r="ED1883" s="286"/>
      <c r="EE1883" s="286"/>
      <c r="EF1883" s="286"/>
      <c r="EG1883" s="286"/>
      <c r="EH1883" s="286"/>
      <c r="EI1883" s="286"/>
      <c r="EJ1883" s="286"/>
      <c r="EK1883" s="286"/>
      <c r="EL1883" s="286"/>
      <c r="EM1883" s="286"/>
      <c r="EN1883" s="286"/>
      <c r="EO1883" s="286"/>
      <c r="EP1883" s="286"/>
      <c r="EQ1883" s="286"/>
      <c r="ER1883" s="286"/>
      <c r="ES1883" s="286"/>
      <c r="ET1883" s="286"/>
      <c r="EU1883" s="286"/>
      <c r="EV1883" s="286"/>
      <c r="EW1883" s="286"/>
    </row>
    <row r="1884" spans="1:153" s="2" customFormat="1" ht="10.5" x14ac:dyDescent="0.15">
      <c r="A1884" s="259"/>
      <c r="B1884" s="42"/>
      <c r="C1884" s="268">
        <v>475</v>
      </c>
      <c r="D1884" s="280" t="s">
        <v>10</v>
      </c>
      <c r="E1884" s="258" t="s">
        <v>4086</v>
      </c>
      <c r="F1884" s="258" t="s">
        <v>4087</v>
      </c>
      <c r="G1884" s="270">
        <v>1985</v>
      </c>
      <c r="H1884" s="271">
        <v>5</v>
      </c>
      <c r="I1884" s="257" t="s">
        <v>1417</v>
      </c>
      <c r="J1884" s="272">
        <v>41826</v>
      </c>
      <c r="K1884" s="42"/>
    </row>
    <row r="1885" spans="1:153" s="2" customFormat="1" ht="21" x14ac:dyDescent="0.15">
      <c r="A1885" s="259"/>
      <c r="B1885" s="42"/>
      <c r="C1885" s="268">
        <v>476</v>
      </c>
      <c r="D1885" s="280" t="s">
        <v>10</v>
      </c>
      <c r="E1885" s="258" t="s">
        <v>4088</v>
      </c>
      <c r="F1885" s="258" t="s">
        <v>4089</v>
      </c>
      <c r="G1885" s="270">
        <v>1979</v>
      </c>
      <c r="H1885" s="315">
        <f>100/7</f>
        <v>14.285714285714286</v>
      </c>
      <c r="I1885" s="257" t="s">
        <v>3390</v>
      </c>
      <c r="J1885" s="272">
        <v>41561</v>
      </c>
      <c r="K1885" s="42"/>
    </row>
    <row r="1886" spans="1:153" s="2" customFormat="1" ht="21" x14ac:dyDescent="0.15">
      <c r="A1886" s="259"/>
      <c r="B1886" s="42"/>
      <c r="C1886" s="268">
        <v>477</v>
      </c>
      <c r="D1886" s="280" t="s">
        <v>10</v>
      </c>
      <c r="E1886" s="258" t="s">
        <v>4090</v>
      </c>
      <c r="F1886" s="258" t="s">
        <v>4091</v>
      </c>
      <c r="G1886" s="270">
        <v>1983</v>
      </c>
      <c r="H1886" s="315">
        <f>100/7</f>
        <v>14.285714285714286</v>
      </c>
      <c r="I1886" s="257" t="s">
        <v>3390</v>
      </c>
      <c r="J1886" s="272">
        <v>41561</v>
      </c>
      <c r="K1886" s="42"/>
    </row>
    <row r="1887" spans="1:153" s="2" customFormat="1" ht="10.5" x14ac:dyDescent="0.15">
      <c r="A1887" s="259"/>
      <c r="B1887" s="42"/>
      <c r="C1887" s="268">
        <v>478</v>
      </c>
      <c r="D1887" s="280" t="s">
        <v>10</v>
      </c>
      <c r="E1887" s="258" t="s">
        <v>4092</v>
      </c>
      <c r="F1887" s="258" t="s">
        <v>4093</v>
      </c>
      <c r="G1887" s="270">
        <v>1951</v>
      </c>
      <c r="H1887" s="315">
        <f>100/7</f>
        <v>14.285714285714286</v>
      </c>
      <c r="I1887" s="257" t="s">
        <v>3390</v>
      </c>
      <c r="J1887" s="272">
        <v>41561</v>
      </c>
      <c r="K1887" s="42"/>
    </row>
    <row r="1888" spans="1:153" s="2" customFormat="1" ht="21" x14ac:dyDescent="0.15">
      <c r="A1888" s="259" t="s">
        <v>1</v>
      </c>
      <c r="B1888" s="42"/>
      <c r="C1888" s="268">
        <v>479</v>
      </c>
      <c r="D1888" s="280" t="s">
        <v>10</v>
      </c>
      <c r="E1888" s="258" t="s">
        <v>4094</v>
      </c>
      <c r="F1888" s="258" t="s">
        <v>4095</v>
      </c>
      <c r="G1888" s="270">
        <v>1873</v>
      </c>
      <c r="H1888" s="275">
        <v>9</v>
      </c>
      <c r="I1888" s="271" t="s">
        <v>1223</v>
      </c>
      <c r="J1888" s="272">
        <v>41670</v>
      </c>
      <c r="K1888" s="42"/>
    </row>
    <row r="1889" spans="1:153" s="286" customFormat="1" ht="10.5" x14ac:dyDescent="0.15">
      <c r="A1889" s="259"/>
      <c r="B1889" s="42"/>
      <c r="C1889" s="268">
        <v>480</v>
      </c>
      <c r="D1889" s="258" t="s">
        <v>10</v>
      </c>
      <c r="E1889" s="258" t="s">
        <v>4096</v>
      </c>
      <c r="F1889" s="258" t="s">
        <v>4097</v>
      </c>
      <c r="G1889" s="270">
        <v>1939</v>
      </c>
      <c r="H1889" s="271">
        <v>10</v>
      </c>
      <c r="I1889" s="257" t="s">
        <v>4098</v>
      </c>
      <c r="J1889" s="272">
        <v>40118</v>
      </c>
      <c r="K1889" s="4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c r="AQ1889" s="2"/>
      <c r="AR1889" s="2"/>
      <c r="AS1889" s="2"/>
      <c r="AT1889" s="2"/>
      <c r="AU1889" s="2"/>
      <c r="AV1889" s="2"/>
      <c r="AW1889" s="2"/>
      <c r="AX1889" s="2"/>
      <c r="AY1889" s="2"/>
      <c r="AZ1889" s="2"/>
      <c r="BA1889" s="2"/>
      <c r="BB1889" s="2"/>
      <c r="BC1889" s="2"/>
      <c r="BD1889" s="2"/>
      <c r="BE1889" s="2"/>
      <c r="BF1889" s="2"/>
      <c r="BG1889" s="2"/>
      <c r="BH1889" s="2"/>
      <c r="BI1889" s="2"/>
      <c r="BJ1889" s="2"/>
      <c r="BK1889" s="2"/>
      <c r="BL1889" s="2"/>
      <c r="BM1889" s="2"/>
      <c r="BN1889" s="2"/>
      <c r="BO1889" s="2"/>
      <c r="BP1889" s="2"/>
      <c r="BQ1889" s="2"/>
      <c r="BR1889" s="2"/>
      <c r="BS1889" s="2"/>
      <c r="BT1889" s="2"/>
      <c r="BU1889" s="2"/>
      <c r="BV1889" s="2"/>
      <c r="BW1889" s="2"/>
      <c r="BX1889" s="2"/>
      <c r="BY1889" s="2"/>
      <c r="BZ1889" s="2"/>
      <c r="CA1889" s="2"/>
      <c r="CB1889" s="2"/>
      <c r="CC1889" s="2"/>
      <c r="CD1889" s="2"/>
      <c r="CE1889" s="2"/>
      <c r="CF1889" s="2"/>
      <c r="CG1889" s="2"/>
      <c r="CH1889" s="2"/>
      <c r="CI1889" s="2"/>
      <c r="CJ1889" s="2"/>
      <c r="CK1889" s="2"/>
      <c r="CL1889" s="2"/>
      <c r="CM1889" s="2"/>
      <c r="CN1889" s="2"/>
      <c r="CO1889" s="2"/>
      <c r="CP1889" s="2"/>
      <c r="CQ1889" s="2"/>
      <c r="CR1889" s="2"/>
      <c r="CS1889" s="2"/>
      <c r="CT1889" s="2"/>
      <c r="CU1889" s="2"/>
      <c r="CV1889" s="2"/>
      <c r="CW1889" s="2"/>
      <c r="CX1889" s="2"/>
      <c r="CY1889" s="2"/>
      <c r="CZ1889" s="2"/>
      <c r="DA1889" s="2"/>
      <c r="DB1889" s="2"/>
      <c r="DC1889" s="2"/>
      <c r="DD1889" s="2"/>
      <c r="DE1889" s="2"/>
      <c r="DF1889" s="2"/>
      <c r="DG1889" s="2"/>
      <c r="DH1889" s="2"/>
      <c r="DI1889" s="2"/>
      <c r="DJ1889" s="2"/>
      <c r="DK1889" s="2"/>
      <c r="DL1889" s="2"/>
      <c r="DM1889" s="2"/>
      <c r="DN1889" s="2"/>
      <c r="DO1889" s="2"/>
      <c r="DP1889" s="2"/>
      <c r="DQ1889" s="2"/>
      <c r="DR1889" s="2"/>
      <c r="DS1889" s="2"/>
      <c r="DT1889" s="2"/>
      <c r="DU1889" s="2"/>
      <c r="DV1889" s="2"/>
      <c r="DW1889" s="2"/>
      <c r="DX1889" s="2"/>
      <c r="DY1889" s="2"/>
      <c r="DZ1889" s="2"/>
      <c r="EA1889" s="2"/>
      <c r="EB1889" s="2"/>
      <c r="EC1889" s="2"/>
      <c r="ED1889" s="2"/>
      <c r="EE1889" s="2"/>
      <c r="EF1889" s="2"/>
      <c r="EG1889" s="2"/>
      <c r="EH1889" s="2"/>
      <c r="EI1889" s="2"/>
      <c r="EJ1889" s="2"/>
      <c r="EK1889" s="2"/>
      <c r="EL1889" s="2"/>
      <c r="EM1889" s="2"/>
      <c r="EN1889" s="2"/>
      <c r="EO1889" s="2"/>
      <c r="EP1889" s="2"/>
      <c r="EQ1889" s="2"/>
      <c r="ER1889" s="2"/>
      <c r="ES1889" s="2"/>
      <c r="ET1889" s="2"/>
      <c r="EU1889" s="2"/>
      <c r="EV1889" s="2"/>
      <c r="EW1889" s="2"/>
    </row>
    <row r="1890" spans="1:153" s="286" customFormat="1" ht="10.5" x14ac:dyDescent="0.15">
      <c r="A1890" s="259"/>
      <c r="B1890" s="42"/>
      <c r="C1890" s="268">
        <v>481</v>
      </c>
      <c r="D1890" s="258" t="s">
        <v>10</v>
      </c>
      <c r="E1890" s="258" t="s">
        <v>4096</v>
      </c>
      <c r="F1890" s="258" t="s">
        <v>4099</v>
      </c>
      <c r="G1890" s="270">
        <v>1936</v>
      </c>
      <c r="H1890" s="271">
        <f>9.5/2</f>
        <v>4.75</v>
      </c>
      <c r="I1890" s="257" t="s">
        <v>235</v>
      </c>
      <c r="J1890" s="272">
        <v>39504</v>
      </c>
      <c r="K1890" s="4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c r="AS1890" s="2"/>
      <c r="AT1890" s="2"/>
      <c r="AU1890" s="2"/>
      <c r="AV1890" s="2"/>
      <c r="AW1890" s="2"/>
      <c r="AX1890" s="2"/>
      <c r="AY1890" s="2"/>
      <c r="AZ1890" s="2"/>
      <c r="BA1890" s="2"/>
      <c r="BB1890" s="2"/>
      <c r="BC1890" s="2"/>
      <c r="BD1890" s="2"/>
      <c r="BE1890" s="2"/>
      <c r="BF1890" s="2"/>
      <c r="BG1890" s="2"/>
      <c r="BH1890" s="2"/>
      <c r="BI1890" s="2"/>
      <c r="BJ1890" s="2"/>
      <c r="BK1890" s="2"/>
      <c r="BL1890" s="2"/>
      <c r="BM1890" s="2"/>
      <c r="BN1890" s="2"/>
      <c r="BO1890" s="2"/>
      <c r="BP1890" s="2"/>
      <c r="BQ1890" s="2"/>
      <c r="BR1890" s="2"/>
      <c r="BS1890" s="2"/>
      <c r="BT1890" s="2"/>
      <c r="BU1890" s="2"/>
      <c r="BV1890" s="2"/>
      <c r="BW1890" s="2"/>
      <c r="BX1890" s="2"/>
      <c r="BY1890" s="2"/>
      <c r="BZ1890" s="2"/>
      <c r="CA1890" s="2"/>
      <c r="CB1890" s="2"/>
      <c r="CC1890" s="2"/>
      <c r="CD1890" s="2"/>
      <c r="CE1890" s="2"/>
      <c r="CF1890" s="2"/>
      <c r="CG1890" s="2"/>
      <c r="CH1890" s="2"/>
      <c r="CI1890" s="2"/>
      <c r="CJ1890" s="2"/>
      <c r="CK1890" s="2"/>
      <c r="CL1890" s="2"/>
      <c r="CM1890" s="2"/>
      <c r="CN1890" s="2"/>
      <c r="CO1890" s="2"/>
      <c r="CP1890" s="2"/>
      <c r="CQ1890" s="2"/>
      <c r="CR1890" s="2"/>
      <c r="CS1890" s="2"/>
      <c r="CT1890" s="2"/>
      <c r="CU1890" s="2"/>
      <c r="CV1890" s="2"/>
      <c r="CW1890" s="2"/>
      <c r="CX1890" s="2"/>
      <c r="CY1890" s="2"/>
      <c r="CZ1890" s="2"/>
      <c r="DA1890" s="2"/>
      <c r="DB1890" s="2"/>
      <c r="DC1890" s="2"/>
      <c r="DD1890" s="2"/>
      <c r="DE1890" s="2"/>
      <c r="DF1890" s="2"/>
      <c r="DG1890" s="2"/>
      <c r="DH1890" s="2"/>
      <c r="DI1890" s="2"/>
      <c r="DJ1890" s="2"/>
      <c r="DK1890" s="2"/>
      <c r="DL1890" s="2"/>
      <c r="DM1890" s="2"/>
      <c r="DN1890" s="2"/>
      <c r="DO1890" s="2"/>
      <c r="DP1890" s="2"/>
      <c r="DQ1890" s="2"/>
      <c r="DR1890" s="2"/>
      <c r="DS1890" s="2"/>
      <c r="DT1890" s="2"/>
      <c r="DU1890" s="2"/>
      <c r="DV1890" s="2"/>
      <c r="DW1890" s="2"/>
      <c r="DX1890" s="2"/>
      <c r="DY1890" s="2"/>
      <c r="DZ1890" s="2"/>
      <c r="EA1890" s="2"/>
      <c r="EB1890" s="2"/>
      <c r="EC1890" s="2"/>
      <c r="ED1890" s="2"/>
      <c r="EE1890" s="2"/>
      <c r="EF1890" s="2"/>
      <c r="EG1890" s="2"/>
      <c r="EH1890" s="2"/>
      <c r="EI1890" s="2"/>
      <c r="EJ1890" s="2"/>
      <c r="EK1890" s="2"/>
      <c r="EL1890" s="2"/>
      <c r="EM1890" s="2"/>
      <c r="EN1890" s="2"/>
      <c r="EO1890" s="2"/>
      <c r="EP1890" s="2"/>
      <c r="EQ1890" s="2"/>
      <c r="ER1890" s="2"/>
      <c r="ES1890" s="2"/>
      <c r="ET1890" s="2"/>
      <c r="EU1890" s="2"/>
      <c r="EV1890" s="2"/>
      <c r="EW1890" s="2"/>
    </row>
    <row r="1891" spans="1:153" s="286" customFormat="1" ht="21" x14ac:dyDescent="0.15">
      <c r="A1891" s="259"/>
      <c r="B1891" s="42"/>
      <c r="C1891" s="268">
        <v>482</v>
      </c>
      <c r="D1891" s="285" t="s">
        <v>10</v>
      </c>
      <c r="E1891" s="258" t="s">
        <v>4100</v>
      </c>
      <c r="F1891" s="258" t="s">
        <v>4101</v>
      </c>
      <c r="G1891" s="270">
        <v>1946</v>
      </c>
      <c r="H1891" s="271">
        <v>0</v>
      </c>
      <c r="I1891" s="257" t="s">
        <v>84</v>
      </c>
      <c r="J1891" s="272">
        <v>42430</v>
      </c>
      <c r="K1891" s="4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c r="AQ1891" s="2"/>
      <c r="AR1891" s="2"/>
      <c r="AS1891" s="2"/>
      <c r="AT1891" s="2"/>
      <c r="AU1891" s="2"/>
      <c r="AV1891" s="2"/>
      <c r="AW1891" s="2"/>
      <c r="AX1891" s="2"/>
      <c r="AY1891" s="2"/>
      <c r="AZ1891" s="2"/>
      <c r="BA1891" s="2"/>
      <c r="BB1891" s="2"/>
      <c r="BC1891" s="2"/>
      <c r="BD1891" s="2"/>
      <c r="BE1891" s="2"/>
      <c r="BF1891" s="2"/>
      <c r="BG1891" s="2"/>
      <c r="BH1891" s="2"/>
      <c r="BI1891" s="2"/>
      <c r="BJ1891" s="2"/>
      <c r="BK1891" s="2"/>
      <c r="BL1891" s="2"/>
      <c r="BM1891" s="2"/>
      <c r="BN1891" s="2"/>
      <c r="BO1891" s="2"/>
      <c r="BP1891" s="2"/>
      <c r="BQ1891" s="2"/>
      <c r="BR1891" s="2"/>
      <c r="BS1891" s="2"/>
      <c r="BT1891" s="2"/>
      <c r="BU1891" s="2"/>
      <c r="BV1891" s="2"/>
      <c r="BW1891" s="2"/>
      <c r="BX1891" s="2"/>
      <c r="BY1891" s="2"/>
      <c r="BZ1891" s="2"/>
      <c r="CA1891" s="2"/>
      <c r="CB1891" s="2"/>
      <c r="CC1891" s="2"/>
      <c r="CD1891" s="2"/>
      <c r="CE1891" s="2"/>
      <c r="CF1891" s="2"/>
      <c r="CG1891" s="2"/>
      <c r="CH1891" s="2"/>
      <c r="CI1891" s="2"/>
      <c r="CJ1891" s="2"/>
      <c r="CK1891" s="2"/>
      <c r="CL1891" s="2"/>
      <c r="CM1891" s="2"/>
      <c r="CN1891" s="2"/>
      <c r="CO1891" s="2"/>
      <c r="CP1891" s="2"/>
      <c r="CQ1891" s="2"/>
      <c r="CR1891" s="2"/>
      <c r="CS1891" s="2"/>
      <c r="CT1891" s="2"/>
      <c r="CU1891" s="2"/>
      <c r="CV1891" s="2"/>
      <c r="CW1891" s="2"/>
      <c r="CX1891" s="2"/>
      <c r="CY1891" s="2"/>
      <c r="CZ1891" s="2"/>
      <c r="DA1891" s="2"/>
      <c r="DB1891" s="2"/>
      <c r="DC1891" s="2"/>
      <c r="DD1891" s="2"/>
      <c r="DE1891" s="2"/>
      <c r="DF1891" s="2"/>
      <c r="DG1891" s="2"/>
      <c r="DH1891" s="2"/>
      <c r="DI1891" s="2"/>
      <c r="DJ1891" s="2"/>
      <c r="DK1891" s="2"/>
      <c r="DL1891" s="2"/>
      <c r="DM1891" s="2"/>
      <c r="DN1891" s="2"/>
      <c r="DO1891" s="2"/>
      <c r="DP1891" s="2"/>
      <c r="DQ1891" s="2"/>
      <c r="DR1891" s="2"/>
      <c r="DS1891" s="2"/>
      <c r="DT1891" s="2"/>
      <c r="DU1891" s="2"/>
      <c r="DV1891" s="2"/>
      <c r="DW1891" s="2"/>
      <c r="DX1891" s="2"/>
      <c r="DY1891" s="2"/>
      <c r="DZ1891" s="2"/>
      <c r="EA1891" s="2"/>
      <c r="EB1891" s="2"/>
      <c r="EC1891" s="2"/>
      <c r="ED1891" s="2"/>
      <c r="EE1891" s="2"/>
      <c r="EF1891" s="2"/>
      <c r="EG1891" s="2"/>
      <c r="EH1891" s="2"/>
      <c r="EI1891" s="2"/>
      <c r="EJ1891" s="2"/>
      <c r="EK1891" s="2"/>
      <c r="EL1891" s="2"/>
      <c r="EM1891" s="2"/>
      <c r="EN1891" s="2"/>
      <c r="EO1891" s="2"/>
      <c r="EP1891" s="2"/>
      <c r="EQ1891" s="2"/>
      <c r="ER1891" s="2"/>
      <c r="ES1891" s="2"/>
      <c r="ET1891" s="2"/>
      <c r="EU1891" s="2"/>
      <c r="EV1891" s="2"/>
      <c r="EW1891" s="2"/>
    </row>
    <row r="1892" spans="1:153" s="286" customFormat="1" ht="21" x14ac:dyDescent="0.15">
      <c r="A1892" s="259"/>
      <c r="B1892" s="42"/>
      <c r="C1892" s="268">
        <v>483</v>
      </c>
      <c r="D1892" s="258" t="s">
        <v>10</v>
      </c>
      <c r="E1892" s="258" t="s">
        <v>4102</v>
      </c>
      <c r="F1892" s="258" t="s">
        <v>4103</v>
      </c>
      <c r="G1892" s="270" t="s">
        <v>4104</v>
      </c>
      <c r="H1892" s="271">
        <v>3</v>
      </c>
      <c r="I1892" s="257" t="s">
        <v>3295</v>
      </c>
      <c r="J1892" s="272">
        <v>40369</v>
      </c>
      <c r="K1892" s="4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c r="AQ1892" s="2"/>
      <c r="AR1892" s="2"/>
      <c r="AS1892" s="2"/>
      <c r="AT1892" s="2"/>
      <c r="AU1892" s="2"/>
      <c r="AV1892" s="2"/>
      <c r="AW1892" s="2"/>
      <c r="AX1892" s="2"/>
      <c r="AY1892" s="2"/>
      <c r="AZ1892" s="2"/>
      <c r="BA1892" s="2"/>
      <c r="BB1892" s="2"/>
      <c r="BC1892" s="2"/>
      <c r="BD1892" s="2"/>
      <c r="BE1892" s="2"/>
      <c r="BF1892" s="2"/>
      <c r="BG1892" s="2"/>
      <c r="BH1892" s="2"/>
      <c r="BI1892" s="2"/>
      <c r="BJ1892" s="2"/>
      <c r="BK1892" s="2"/>
      <c r="BL1892" s="2"/>
      <c r="BM1892" s="2"/>
      <c r="BN1892" s="2"/>
      <c r="BO1892" s="2"/>
      <c r="BP1892" s="2"/>
      <c r="BQ1892" s="2"/>
      <c r="BR1892" s="2"/>
      <c r="BS1892" s="2"/>
      <c r="BT1892" s="2"/>
      <c r="BU1892" s="2"/>
      <c r="BV1892" s="2"/>
      <c r="BW1892" s="2"/>
      <c r="BX1892" s="2"/>
      <c r="BY1892" s="2"/>
      <c r="BZ1892" s="2"/>
      <c r="CA1892" s="2"/>
      <c r="CB1892" s="2"/>
      <c r="CC1892" s="2"/>
      <c r="CD1892" s="2"/>
      <c r="CE1892" s="2"/>
      <c r="CF1892" s="2"/>
      <c r="CG1892" s="2"/>
      <c r="CH1892" s="2"/>
      <c r="CI1892" s="2"/>
      <c r="CJ1892" s="2"/>
      <c r="CK1892" s="2"/>
      <c r="CL1892" s="2"/>
      <c r="CM1892" s="2"/>
      <c r="CN1892" s="2"/>
      <c r="CO1892" s="2"/>
      <c r="CP1892" s="2"/>
      <c r="CQ1892" s="2"/>
      <c r="CR1892" s="2"/>
      <c r="CS1892" s="2"/>
      <c r="CT1892" s="2"/>
      <c r="CU1892" s="2"/>
      <c r="CV1892" s="2"/>
      <c r="CW1892" s="2"/>
      <c r="CX1892" s="2"/>
      <c r="CY1892" s="2"/>
      <c r="CZ1892" s="2"/>
      <c r="DA1892" s="2"/>
      <c r="DB1892" s="2"/>
      <c r="DC1892" s="2"/>
      <c r="DD1892" s="2"/>
      <c r="DE1892" s="2"/>
      <c r="DF1892" s="2"/>
      <c r="DG1892" s="2"/>
      <c r="DH1892" s="2"/>
      <c r="DI1892" s="2"/>
      <c r="DJ1892" s="2"/>
      <c r="DK1892" s="2"/>
      <c r="DL1892" s="2"/>
      <c r="DM1892" s="2"/>
      <c r="DN1892" s="2"/>
      <c r="DO1892" s="2"/>
      <c r="DP1892" s="2"/>
      <c r="DQ1892" s="2"/>
      <c r="DR1892" s="2"/>
      <c r="DS1892" s="2"/>
      <c r="DT1892" s="2"/>
      <c r="DU1892" s="2"/>
      <c r="DV1892" s="2"/>
      <c r="DW1892" s="2"/>
      <c r="DX1892" s="2"/>
      <c r="DY1892" s="2"/>
      <c r="DZ1892" s="2"/>
      <c r="EA1892" s="2"/>
      <c r="EB1892" s="2"/>
      <c r="EC1892" s="2"/>
      <c r="ED1892" s="2"/>
      <c r="EE1892" s="2"/>
      <c r="EF1892" s="2"/>
      <c r="EG1892" s="2"/>
      <c r="EH1892" s="2"/>
      <c r="EI1892" s="2"/>
      <c r="EJ1892" s="2"/>
      <c r="EK1892" s="2"/>
      <c r="EL1892" s="2"/>
      <c r="EM1892" s="2"/>
      <c r="EN1892" s="2"/>
      <c r="EO1892" s="2"/>
      <c r="EP1892" s="2"/>
      <c r="EQ1892" s="2"/>
      <c r="ER1892" s="2"/>
      <c r="ES1892" s="2"/>
      <c r="ET1892" s="2"/>
      <c r="EU1892" s="2"/>
      <c r="EV1892" s="2"/>
      <c r="EW1892" s="2"/>
    </row>
    <row r="1893" spans="1:153" s="2" customFormat="1" ht="42" x14ac:dyDescent="0.15">
      <c r="A1893" s="259"/>
      <c r="B1893" s="278"/>
      <c r="C1893" s="268">
        <v>484</v>
      </c>
      <c r="D1893" s="285" t="s">
        <v>10</v>
      </c>
      <c r="E1893" s="258" t="s">
        <v>4105</v>
      </c>
      <c r="F1893" s="303" t="s">
        <v>4106</v>
      </c>
      <c r="G1893" s="316">
        <v>1954</v>
      </c>
      <c r="H1893" s="317">
        <v>0</v>
      </c>
      <c r="I1893" s="257" t="s">
        <v>4107</v>
      </c>
      <c r="J1893" s="272">
        <v>43147</v>
      </c>
      <c r="K1893" s="42"/>
    </row>
    <row r="1894" spans="1:153" s="2" customFormat="1" ht="31.5" x14ac:dyDescent="0.15">
      <c r="A1894" s="310"/>
      <c r="B1894" s="288"/>
      <c r="C1894" s="268">
        <v>485</v>
      </c>
      <c r="D1894" s="318" t="s">
        <v>10</v>
      </c>
      <c r="E1894" s="276" t="s">
        <v>4108</v>
      </c>
      <c r="F1894" s="276" t="s">
        <v>4109</v>
      </c>
      <c r="G1894" s="287">
        <v>1916</v>
      </c>
      <c r="H1894" s="289" t="s">
        <v>284</v>
      </c>
      <c r="I1894" s="287" t="s">
        <v>4110</v>
      </c>
      <c r="J1894" s="291">
        <v>41830</v>
      </c>
      <c r="K1894" s="288"/>
      <c r="L1894" s="286"/>
      <c r="M1894" s="286"/>
      <c r="N1894" s="286"/>
      <c r="O1894" s="286"/>
      <c r="P1894" s="286"/>
      <c r="Q1894" s="286"/>
      <c r="R1894" s="286"/>
      <c r="S1894" s="286"/>
      <c r="T1894" s="286"/>
      <c r="U1894" s="286"/>
      <c r="V1894" s="286"/>
      <c r="W1894" s="286"/>
      <c r="X1894" s="286"/>
      <c r="Y1894" s="286"/>
      <c r="Z1894" s="286"/>
      <c r="AA1894" s="286"/>
      <c r="AB1894" s="286"/>
      <c r="AC1894" s="286"/>
      <c r="AD1894" s="286"/>
      <c r="AE1894" s="286"/>
      <c r="AF1894" s="286"/>
      <c r="AG1894" s="286"/>
      <c r="AH1894" s="286"/>
      <c r="AI1894" s="286"/>
      <c r="AJ1894" s="286"/>
      <c r="AK1894" s="286"/>
      <c r="AL1894" s="286"/>
      <c r="AM1894" s="286"/>
      <c r="AN1894" s="286"/>
      <c r="AO1894" s="286"/>
      <c r="AP1894" s="286"/>
      <c r="AQ1894" s="286"/>
      <c r="AR1894" s="286"/>
      <c r="AS1894" s="286"/>
      <c r="AT1894" s="286"/>
      <c r="AU1894" s="286"/>
      <c r="AV1894" s="286"/>
      <c r="AW1894" s="286"/>
      <c r="AX1894" s="286"/>
      <c r="AY1894" s="286"/>
      <c r="AZ1894" s="286"/>
      <c r="BA1894" s="286"/>
      <c r="BB1894" s="286"/>
      <c r="BC1894" s="286"/>
      <c r="BD1894" s="286"/>
      <c r="BE1894" s="286"/>
      <c r="BF1894" s="286"/>
      <c r="BG1894" s="286"/>
      <c r="BH1894" s="286"/>
      <c r="BI1894" s="286"/>
      <c r="BJ1894" s="286"/>
      <c r="BK1894" s="286"/>
      <c r="BL1894" s="286"/>
      <c r="BM1894" s="286"/>
      <c r="BN1894" s="286"/>
      <c r="BO1894" s="286"/>
      <c r="BP1894" s="286"/>
      <c r="BQ1894" s="286"/>
      <c r="BR1894" s="286"/>
      <c r="BS1894" s="286"/>
      <c r="BT1894" s="286"/>
      <c r="BU1894" s="286"/>
      <c r="BV1894" s="286"/>
      <c r="BW1894" s="286"/>
      <c r="BX1894" s="286"/>
      <c r="BY1894" s="286"/>
      <c r="BZ1894" s="286"/>
      <c r="CA1894" s="286"/>
      <c r="CB1894" s="286"/>
      <c r="CC1894" s="286"/>
      <c r="CD1894" s="286"/>
      <c r="CE1894" s="286"/>
      <c r="CF1894" s="286"/>
      <c r="CG1894" s="286"/>
      <c r="CH1894" s="286"/>
      <c r="CI1894" s="286"/>
      <c r="CJ1894" s="286"/>
      <c r="CK1894" s="286"/>
      <c r="CL1894" s="286"/>
      <c r="CM1894" s="286"/>
      <c r="CN1894" s="286"/>
      <c r="CO1894" s="286"/>
      <c r="CP1894" s="286"/>
      <c r="CQ1894" s="286"/>
      <c r="CR1894" s="286"/>
      <c r="CS1894" s="286"/>
      <c r="CT1894" s="286"/>
      <c r="CU1894" s="286"/>
      <c r="CV1894" s="286"/>
      <c r="CW1894" s="286"/>
      <c r="CX1894" s="286"/>
      <c r="CY1894" s="286"/>
      <c r="CZ1894" s="286"/>
      <c r="DA1894" s="286"/>
      <c r="DB1894" s="286"/>
      <c r="DC1894" s="286"/>
      <c r="DD1894" s="286"/>
      <c r="DE1894" s="286"/>
      <c r="DF1894" s="286"/>
      <c r="DG1894" s="286"/>
      <c r="DH1894" s="286"/>
      <c r="DI1894" s="286"/>
      <c r="DJ1894" s="286"/>
      <c r="DK1894" s="286"/>
      <c r="DL1894" s="286"/>
      <c r="DM1894" s="286"/>
      <c r="DN1894" s="286"/>
      <c r="DO1894" s="286"/>
      <c r="DP1894" s="286"/>
      <c r="DQ1894" s="286"/>
      <c r="DR1894" s="286"/>
      <c r="DS1894" s="286"/>
      <c r="DT1894" s="286"/>
      <c r="DU1894" s="286"/>
      <c r="DV1894" s="286"/>
      <c r="DW1894" s="286"/>
      <c r="DX1894" s="286"/>
      <c r="DY1894" s="286"/>
      <c r="DZ1894" s="286"/>
      <c r="EA1894" s="286"/>
      <c r="EB1894" s="286"/>
      <c r="EC1894" s="286"/>
      <c r="ED1894" s="286"/>
      <c r="EE1894" s="286"/>
      <c r="EF1894" s="286"/>
      <c r="EG1894" s="286"/>
      <c r="EH1894" s="286"/>
      <c r="EI1894" s="286"/>
      <c r="EJ1894" s="286"/>
      <c r="EK1894" s="286"/>
      <c r="EL1894" s="286"/>
      <c r="EM1894" s="286"/>
      <c r="EN1894" s="286"/>
      <c r="EO1894" s="286"/>
      <c r="EP1894" s="286"/>
      <c r="EQ1894" s="286"/>
      <c r="ER1894" s="286"/>
      <c r="ES1894" s="286"/>
      <c r="ET1894" s="286"/>
      <c r="EU1894" s="286"/>
      <c r="EV1894" s="286"/>
      <c r="EW1894" s="286"/>
    </row>
    <row r="1895" spans="1:153" s="2" customFormat="1" ht="31.5" x14ac:dyDescent="0.15">
      <c r="A1895" s="259"/>
      <c r="B1895" s="278"/>
      <c r="C1895" s="268">
        <v>486</v>
      </c>
      <c r="D1895" s="280" t="s">
        <v>10</v>
      </c>
      <c r="E1895" s="258" t="s">
        <v>4111</v>
      </c>
      <c r="F1895" s="258" t="s">
        <v>4112</v>
      </c>
      <c r="G1895" s="257">
        <v>1916</v>
      </c>
      <c r="H1895" s="270">
        <v>165</v>
      </c>
      <c r="I1895" s="257" t="s">
        <v>40</v>
      </c>
      <c r="J1895" s="272">
        <v>41886</v>
      </c>
      <c r="K1895" s="42"/>
    </row>
    <row r="1896" spans="1:153" s="2" customFormat="1" ht="21" x14ac:dyDescent="0.15">
      <c r="A1896" s="304"/>
      <c r="B1896" s="42"/>
      <c r="C1896" s="268">
        <v>487</v>
      </c>
      <c r="D1896" s="296" t="s">
        <v>10</v>
      </c>
      <c r="E1896" s="296" t="s">
        <v>4114</v>
      </c>
      <c r="F1896" s="296" t="s">
        <v>4115</v>
      </c>
      <c r="G1896" s="299">
        <v>1924</v>
      </c>
      <c r="H1896" s="300">
        <v>5</v>
      </c>
      <c r="I1896" s="257"/>
      <c r="J1896" s="297" t="s">
        <v>77</v>
      </c>
      <c r="K1896" s="42"/>
    </row>
    <row r="1897" spans="1:153" s="2" customFormat="1" ht="31.5" x14ac:dyDescent="0.15">
      <c r="A1897" s="259"/>
      <c r="B1897" s="42"/>
      <c r="C1897" s="268">
        <v>488</v>
      </c>
      <c r="D1897" s="258" t="s">
        <v>10</v>
      </c>
      <c r="E1897" s="258" t="s">
        <v>4116</v>
      </c>
      <c r="F1897" s="258" t="s">
        <v>4117</v>
      </c>
      <c r="G1897" s="270">
        <v>1926</v>
      </c>
      <c r="H1897" s="271">
        <v>15</v>
      </c>
      <c r="I1897" s="257" t="s">
        <v>3542</v>
      </c>
      <c r="J1897" s="272">
        <v>40383</v>
      </c>
      <c r="K1897" s="42"/>
    </row>
    <row r="1898" spans="1:153" s="2" customFormat="1" ht="21" x14ac:dyDescent="0.15">
      <c r="A1898" s="259"/>
      <c r="B1898" s="42"/>
      <c r="C1898" s="268">
        <v>489</v>
      </c>
      <c r="D1898" s="280" t="s">
        <v>10</v>
      </c>
      <c r="E1898" s="258" t="s">
        <v>4113</v>
      </c>
      <c r="F1898" s="258" t="s">
        <v>4118</v>
      </c>
      <c r="G1898" s="270">
        <v>1925</v>
      </c>
      <c r="H1898" s="271">
        <v>20</v>
      </c>
      <c r="I1898" s="257" t="s">
        <v>1417</v>
      </c>
      <c r="J1898" s="272">
        <v>41861</v>
      </c>
      <c r="K1898" s="42"/>
    </row>
    <row r="1899" spans="1:153" s="2" customFormat="1" ht="10.5" x14ac:dyDescent="0.15">
      <c r="A1899" s="259"/>
      <c r="B1899" s="42"/>
      <c r="C1899" s="268">
        <v>490</v>
      </c>
      <c r="D1899" s="258" t="s">
        <v>10</v>
      </c>
      <c r="E1899" s="258" t="s">
        <v>4113</v>
      </c>
      <c r="F1899" s="258" t="s">
        <v>4119</v>
      </c>
      <c r="G1899" s="270">
        <v>1921</v>
      </c>
      <c r="H1899" s="271" t="s">
        <v>89</v>
      </c>
      <c r="I1899" s="257" t="s">
        <v>89</v>
      </c>
      <c r="J1899" s="272" t="s">
        <v>89</v>
      </c>
      <c r="K1899" s="42"/>
    </row>
    <row r="1900" spans="1:153" s="286" customFormat="1" ht="21" x14ac:dyDescent="0.15">
      <c r="A1900" s="259"/>
      <c r="B1900" s="42"/>
      <c r="C1900" s="268">
        <v>491</v>
      </c>
      <c r="D1900" s="280" t="s">
        <v>10</v>
      </c>
      <c r="E1900" s="258" t="s">
        <v>4113</v>
      </c>
      <c r="F1900" s="258" t="s">
        <v>4120</v>
      </c>
      <c r="G1900" s="270">
        <v>1930</v>
      </c>
      <c r="H1900" s="271">
        <v>20</v>
      </c>
      <c r="I1900" s="257" t="s">
        <v>1417</v>
      </c>
      <c r="J1900" s="272">
        <v>41826</v>
      </c>
      <c r="K1900" s="4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c r="AJ1900" s="2"/>
      <c r="AK1900" s="2"/>
      <c r="AL1900" s="2"/>
      <c r="AM1900" s="2"/>
      <c r="AN1900" s="2"/>
      <c r="AO1900" s="2"/>
      <c r="AP1900" s="2"/>
      <c r="AQ1900" s="2"/>
      <c r="AR1900" s="2"/>
      <c r="AS1900" s="2"/>
      <c r="AT1900" s="2"/>
      <c r="AU1900" s="2"/>
      <c r="AV1900" s="2"/>
      <c r="AW1900" s="2"/>
      <c r="AX1900" s="2"/>
      <c r="AY1900" s="2"/>
      <c r="AZ1900" s="2"/>
      <c r="BA1900" s="2"/>
      <c r="BB1900" s="2"/>
      <c r="BC1900" s="2"/>
      <c r="BD1900" s="2"/>
      <c r="BE1900" s="2"/>
      <c r="BF1900" s="2"/>
      <c r="BG1900" s="2"/>
      <c r="BH1900" s="2"/>
      <c r="BI1900" s="2"/>
      <c r="BJ1900" s="2"/>
      <c r="BK1900" s="2"/>
      <c r="BL1900" s="2"/>
      <c r="BM1900" s="2"/>
      <c r="BN1900" s="2"/>
      <c r="BO1900" s="2"/>
      <c r="BP1900" s="2"/>
      <c r="BQ1900" s="2"/>
      <c r="BR1900" s="2"/>
      <c r="BS1900" s="2"/>
      <c r="BT1900" s="2"/>
      <c r="BU1900" s="2"/>
      <c r="BV1900" s="2"/>
      <c r="BW1900" s="2"/>
      <c r="BX1900" s="2"/>
      <c r="BY1900" s="2"/>
      <c r="BZ1900" s="2"/>
      <c r="CA1900" s="2"/>
      <c r="CB1900" s="2"/>
      <c r="CC1900" s="2"/>
      <c r="CD1900" s="2"/>
      <c r="CE1900" s="2"/>
      <c r="CF1900" s="2"/>
      <c r="CG1900" s="2"/>
      <c r="CH1900" s="2"/>
      <c r="CI1900" s="2"/>
      <c r="CJ1900" s="2"/>
      <c r="CK1900" s="2"/>
      <c r="CL1900" s="2"/>
      <c r="CM1900" s="2"/>
      <c r="CN1900" s="2"/>
      <c r="CO1900" s="2"/>
      <c r="CP1900" s="2"/>
      <c r="CQ1900" s="2"/>
      <c r="CR1900" s="2"/>
      <c r="CS1900" s="2"/>
      <c r="CT1900" s="2"/>
      <c r="CU1900" s="2"/>
      <c r="CV1900" s="2"/>
      <c r="CW1900" s="2"/>
      <c r="CX1900" s="2"/>
      <c r="CY1900" s="2"/>
      <c r="CZ1900" s="2"/>
      <c r="DA1900" s="2"/>
      <c r="DB1900" s="2"/>
      <c r="DC1900" s="2"/>
      <c r="DD1900" s="2"/>
      <c r="DE1900" s="2"/>
      <c r="DF1900" s="2"/>
      <c r="DG1900" s="2"/>
      <c r="DH1900" s="2"/>
      <c r="DI1900" s="2"/>
      <c r="DJ1900" s="2"/>
      <c r="DK1900" s="2"/>
      <c r="DL1900" s="2"/>
      <c r="DM1900" s="2"/>
      <c r="DN1900" s="2"/>
      <c r="DO1900" s="2"/>
      <c r="DP1900" s="2"/>
      <c r="DQ1900" s="2"/>
      <c r="DR1900" s="2"/>
      <c r="DS1900" s="2"/>
      <c r="DT1900" s="2"/>
      <c r="DU1900" s="2"/>
      <c r="DV1900" s="2"/>
      <c r="DW1900" s="2"/>
      <c r="DX1900" s="2"/>
      <c r="DY1900" s="2"/>
      <c r="DZ1900" s="2"/>
      <c r="EA1900" s="2"/>
      <c r="EB1900" s="2"/>
      <c r="EC1900" s="2"/>
      <c r="ED1900" s="2"/>
      <c r="EE1900" s="2"/>
      <c r="EF1900" s="2"/>
      <c r="EG1900" s="2"/>
      <c r="EH1900" s="2"/>
      <c r="EI1900" s="2"/>
      <c r="EJ1900" s="2"/>
      <c r="EK1900" s="2"/>
      <c r="EL1900" s="2"/>
      <c r="EM1900" s="2"/>
      <c r="EN1900" s="2"/>
      <c r="EO1900" s="2"/>
      <c r="EP1900" s="2"/>
      <c r="EQ1900" s="2"/>
      <c r="ER1900" s="2"/>
      <c r="ES1900" s="2"/>
      <c r="ET1900" s="2"/>
      <c r="EU1900" s="2"/>
      <c r="EV1900" s="2"/>
      <c r="EW1900" s="2"/>
    </row>
    <row r="1901" spans="1:153" s="2" customFormat="1" ht="10.5" x14ac:dyDescent="0.15">
      <c r="A1901" s="259"/>
      <c r="B1901" s="42"/>
      <c r="C1901" s="268">
        <v>492</v>
      </c>
      <c r="D1901" s="280" t="s">
        <v>10</v>
      </c>
      <c r="E1901" s="258" t="s">
        <v>4121</v>
      </c>
      <c r="F1901" s="258" t="s">
        <v>4122</v>
      </c>
      <c r="G1901" s="270">
        <v>1942</v>
      </c>
      <c r="H1901" s="271">
        <f>139/10</f>
        <v>13.9</v>
      </c>
      <c r="I1901" s="257" t="s">
        <v>3702</v>
      </c>
      <c r="J1901" s="272">
        <v>41341</v>
      </c>
      <c r="K1901" s="42"/>
    </row>
    <row r="1902" spans="1:153" s="2" customFormat="1" ht="21" x14ac:dyDescent="0.15">
      <c r="A1902" s="259"/>
      <c r="B1902" s="42"/>
      <c r="C1902" s="268">
        <v>493</v>
      </c>
      <c r="D1902" s="258" t="s">
        <v>10</v>
      </c>
      <c r="E1902" s="258" t="s">
        <v>4123</v>
      </c>
      <c r="F1902" s="258" t="s">
        <v>4124</v>
      </c>
      <c r="G1902" s="270">
        <v>1921</v>
      </c>
      <c r="H1902" s="275">
        <f>150/21+0.01</f>
        <v>7.152857142857143</v>
      </c>
      <c r="I1902" s="271" t="s">
        <v>1368</v>
      </c>
      <c r="J1902" s="272">
        <v>40397</v>
      </c>
      <c r="K1902" s="42"/>
    </row>
    <row r="1903" spans="1:153" s="2" customFormat="1" ht="21" x14ac:dyDescent="0.15">
      <c r="A1903" s="259"/>
      <c r="B1903" s="42"/>
      <c r="C1903" s="268">
        <v>494</v>
      </c>
      <c r="D1903" s="258" t="s">
        <v>10</v>
      </c>
      <c r="E1903" s="258" t="s">
        <v>4125</v>
      </c>
      <c r="F1903" s="258" t="s">
        <v>4126</v>
      </c>
      <c r="G1903" s="270">
        <v>1921</v>
      </c>
      <c r="H1903" s="275">
        <f>150/21+0.01</f>
        <v>7.152857142857143</v>
      </c>
      <c r="I1903" s="271" t="s">
        <v>1368</v>
      </c>
      <c r="J1903" s="272">
        <v>40397</v>
      </c>
      <c r="K1903" s="42"/>
    </row>
    <row r="1904" spans="1:153" s="2" customFormat="1" ht="10.5" x14ac:dyDescent="0.15">
      <c r="A1904" s="259"/>
      <c r="B1904" s="42"/>
      <c r="C1904" s="268">
        <v>495</v>
      </c>
      <c r="D1904" s="258" t="s">
        <v>10</v>
      </c>
      <c r="E1904" s="258" t="s">
        <v>4127</v>
      </c>
      <c r="F1904" s="258" t="s">
        <v>4127</v>
      </c>
      <c r="G1904" s="270">
        <v>1940</v>
      </c>
      <c r="H1904" s="257">
        <v>25</v>
      </c>
      <c r="I1904" s="257" t="s">
        <v>69</v>
      </c>
      <c r="J1904" s="272">
        <v>39125</v>
      </c>
      <c r="K1904" s="42"/>
    </row>
    <row r="1905" spans="1:11" s="2" customFormat="1" ht="10.5" x14ac:dyDescent="0.15">
      <c r="A1905" s="259"/>
      <c r="B1905" s="42"/>
      <c r="C1905" s="268">
        <v>496</v>
      </c>
      <c r="D1905" s="258" t="s">
        <v>10</v>
      </c>
      <c r="E1905" s="258" t="s">
        <v>4128</v>
      </c>
      <c r="F1905" s="258" t="s">
        <v>4128</v>
      </c>
      <c r="G1905" s="270">
        <v>1945</v>
      </c>
      <c r="H1905" s="257">
        <v>25</v>
      </c>
      <c r="I1905" s="257" t="s">
        <v>69</v>
      </c>
      <c r="J1905" s="272">
        <v>39125</v>
      </c>
      <c r="K1905" s="42"/>
    </row>
    <row r="1906" spans="1:11" s="2" customFormat="1" ht="10.5" x14ac:dyDescent="0.15">
      <c r="A1906" s="259"/>
      <c r="B1906" s="42"/>
      <c r="C1906" s="268">
        <v>497</v>
      </c>
      <c r="D1906" s="258" t="s">
        <v>10</v>
      </c>
      <c r="E1906" s="258" t="s">
        <v>4129</v>
      </c>
      <c r="F1906" s="258" t="s">
        <v>4129</v>
      </c>
      <c r="G1906" s="270">
        <v>1947</v>
      </c>
      <c r="H1906" s="257">
        <v>20</v>
      </c>
      <c r="I1906" s="257" t="s">
        <v>1277</v>
      </c>
      <c r="J1906" s="272">
        <v>41523</v>
      </c>
      <c r="K1906" s="42"/>
    </row>
    <row r="1907" spans="1:11" s="2" customFormat="1" ht="10.5" x14ac:dyDescent="0.15">
      <c r="A1907" s="259"/>
      <c r="B1907" s="42"/>
      <c r="C1907" s="268">
        <v>498</v>
      </c>
      <c r="D1907" s="258" t="s">
        <v>10</v>
      </c>
      <c r="E1907" s="258" t="s">
        <v>4130</v>
      </c>
      <c r="F1907" s="258" t="s">
        <v>4130</v>
      </c>
      <c r="G1907" s="270">
        <v>1948</v>
      </c>
      <c r="H1907" s="257">
        <v>20</v>
      </c>
      <c r="I1907" s="257" t="s">
        <v>1277</v>
      </c>
      <c r="J1907" s="272">
        <v>41523</v>
      </c>
      <c r="K1907" s="42"/>
    </row>
    <row r="1908" spans="1:11" s="2" customFormat="1" ht="10.5" x14ac:dyDescent="0.15">
      <c r="A1908" s="259"/>
      <c r="B1908" s="42"/>
      <c r="C1908" s="268">
        <v>499</v>
      </c>
      <c r="D1908" s="258" t="s">
        <v>10</v>
      </c>
      <c r="E1908" s="258" t="s">
        <v>4131</v>
      </c>
      <c r="F1908" s="258" t="s">
        <v>4131</v>
      </c>
      <c r="G1908" s="270">
        <v>1955</v>
      </c>
      <c r="H1908" s="257">
        <v>10</v>
      </c>
      <c r="I1908" s="257" t="s">
        <v>4132</v>
      </c>
      <c r="J1908" s="272">
        <v>39422</v>
      </c>
      <c r="K1908" s="42"/>
    </row>
    <row r="1909" spans="1:11" s="2" customFormat="1" ht="21" x14ac:dyDescent="0.15">
      <c r="A1909" s="259"/>
      <c r="B1909" s="42"/>
      <c r="C1909" s="268">
        <v>500</v>
      </c>
      <c r="D1909" s="258" t="s">
        <v>10</v>
      </c>
      <c r="E1909" s="269" t="s">
        <v>4133</v>
      </c>
      <c r="F1909" s="258" t="s">
        <v>4134</v>
      </c>
      <c r="G1909" s="270">
        <v>1860</v>
      </c>
      <c r="H1909" s="271">
        <v>5</v>
      </c>
      <c r="I1909" s="257" t="s">
        <v>3082</v>
      </c>
      <c r="J1909" s="272">
        <v>40587</v>
      </c>
      <c r="K1909" s="42"/>
    </row>
    <row r="1910" spans="1:11" s="2" customFormat="1" ht="21" x14ac:dyDescent="0.15">
      <c r="A1910" s="259" t="s">
        <v>1</v>
      </c>
      <c r="B1910" s="42"/>
      <c r="C1910" s="268">
        <v>501</v>
      </c>
      <c r="D1910" s="258" t="s">
        <v>10</v>
      </c>
      <c r="E1910" s="258" t="s">
        <v>4135</v>
      </c>
      <c r="F1910" s="258" t="s">
        <v>4136</v>
      </c>
      <c r="G1910" s="270">
        <v>1868</v>
      </c>
      <c r="H1910" s="271">
        <v>37</v>
      </c>
      <c r="I1910" s="257" t="s">
        <v>4137</v>
      </c>
      <c r="J1910" s="272">
        <v>40472</v>
      </c>
      <c r="K1910" s="42"/>
    </row>
    <row r="1911" spans="1:11" s="2" customFormat="1" ht="10.5" x14ac:dyDescent="0.15">
      <c r="A1911" s="259"/>
      <c r="B1911" s="42"/>
      <c r="C1911" s="268">
        <v>502</v>
      </c>
      <c r="D1911" s="258" t="s">
        <v>10</v>
      </c>
      <c r="E1911" s="258" t="s">
        <v>4138</v>
      </c>
      <c r="F1911" s="258" t="s">
        <v>4139</v>
      </c>
      <c r="G1911" s="270">
        <v>1957</v>
      </c>
      <c r="H1911" s="275">
        <f>(290/19)-0.01</f>
        <v>15.253157894736843</v>
      </c>
      <c r="I1911" s="257" t="s">
        <v>1368</v>
      </c>
      <c r="J1911" s="272">
        <v>40370</v>
      </c>
      <c r="K1911" s="42"/>
    </row>
    <row r="1912" spans="1:11" s="2" customFormat="1" ht="21" x14ac:dyDescent="0.15">
      <c r="A1912" s="259"/>
      <c r="B1912" s="42"/>
      <c r="C1912" s="268">
        <v>503</v>
      </c>
      <c r="D1912" s="285" t="s">
        <v>10</v>
      </c>
      <c r="E1912" s="258" t="s">
        <v>4140</v>
      </c>
      <c r="F1912" s="258" t="s">
        <v>4141</v>
      </c>
      <c r="G1912" s="270">
        <v>1966</v>
      </c>
      <c r="H1912" s="271">
        <v>0</v>
      </c>
      <c r="I1912" s="257" t="s">
        <v>647</v>
      </c>
      <c r="J1912" s="272">
        <v>42629</v>
      </c>
      <c r="K1912" s="42"/>
    </row>
    <row r="1913" spans="1:11" s="2" customFormat="1" ht="21" x14ac:dyDescent="0.15">
      <c r="A1913" s="259"/>
      <c r="B1913" s="42"/>
      <c r="C1913" s="268">
        <v>504</v>
      </c>
      <c r="D1913" s="258" t="s">
        <v>10</v>
      </c>
      <c r="E1913" s="258" t="s">
        <v>4142</v>
      </c>
      <c r="F1913" s="258" t="s">
        <v>4143</v>
      </c>
      <c r="G1913" s="270">
        <v>1996</v>
      </c>
      <c r="H1913" s="271">
        <v>90</v>
      </c>
      <c r="I1913" s="257" t="s">
        <v>583</v>
      </c>
      <c r="J1913" s="272">
        <v>42289</v>
      </c>
      <c r="K1913" s="42"/>
    </row>
    <row r="1914" spans="1:11" s="2" customFormat="1" ht="31.5" x14ac:dyDescent="0.15">
      <c r="A1914" s="259" t="s">
        <v>1</v>
      </c>
      <c r="B1914" s="42"/>
      <c r="C1914" s="268">
        <v>505</v>
      </c>
      <c r="D1914" s="285" t="s">
        <v>10</v>
      </c>
      <c r="E1914" s="258" t="s">
        <v>4144</v>
      </c>
      <c r="F1914" s="258" t="s">
        <v>4145</v>
      </c>
      <c r="G1914" s="257">
        <v>1960</v>
      </c>
      <c r="H1914" s="270">
        <v>125</v>
      </c>
      <c r="I1914" s="257" t="s">
        <v>40</v>
      </c>
      <c r="J1914" s="272">
        <v>43042</v>
      </c>
      <c r="K1914" s="42"/>
    </row>
    <row r="1915" spans="1:11" s="2" customFormat="1" ht="31.5" x14ac:dyDescent="0.15">
      <c r="A1915" s="259"/>
      <c r="B1915" s="42"/>
      <c r="C1915" s="268">
        <v>506</v>
      </c>
      <c r="D1915" s="258" t="s">
        <v>10</v>
      </c>
      <c r="E1915" s="258" t="s">
        <v>4146</v>
      </c>
      <c r="F1915" s="258" t="s">
        <v>4147</v>
      </c>
      <c r="G1915" s="270">
        <v>1899</v>
      </c>
      <c r="H1915" s="275">
        <v>0</v>
      </c>
      <c r="I1915" s="271" t="s">
        <v>4011</v>
      </c>
      <c r="J1915" s="272" t="s">
        <v>4012</v>
      </c>
      <c r="K1915" s="42"/>
    </row>
    <row r="1916" spans="1:11" s="2" customFormat="1" ht="31.5" x14ac:dyDescent="0.15">
      <c r="A1916" s="259"/>
      <c r="B1916" s="42"/>
      <c r="C1916" s="268">
        <v>507</v>
      </c>
      <c r="D1916" s="258" t="s">
        <v>10</v>
      </c>
      <c r="E1916" s="258" t="s">
        <v>4148</v>
      </c>
      <c r="F1916" s="258" t="s">
        <v>4149</v>
      </c>
      <c r="G1916" s="270">
        <v>1871</v>
      </c>
      <c r="H1916" s="271">
        <v>60</v>
      </c>
      <c r="I1916" s="257" t="s">
        <v>4150</v>
      </c>
      <c r="J1916" s="272">
        <v>39188</v>
      </c>
      <c r="K1916" s="42"/>
    </row>
    <row r="1917" spans="1:11" s="2" customFormat="1" ht="21" x14ac:dyDescent="0.15">
      <c r="A1917" s="259"/>
      <c r="B1917" s="42"/>
      <c r="C1917" s="268">
        <v>508</v>
      </c>
      <c r="D1917" s="258" t="s">
        <v>10</v>
      </c>
      <c r="E1917" s="258" t="s">
        <v>4151</v>
      </c>
      <c r="F1917" s="258" t="s">
        <v>4152</v>
      </c>
      <c r="G1917" s="270">
        <v>1930</v>
      </c>
      <c r="H1917" s="271">
        <v>73</v>
      </c>
      <c r="I1917" s="257" t="s">
        <v>3579</v>
      </c>
      <c r="J1917" s="272">
        <v>41736</v>
      </c>
      <c r="K1917" s="42"/>
    </row>
    <row r="1918" spans="1:11" s="2" customFormat="1" ht="21" x14ac:dyDescent="0.15">
      <c r="A1918" s="259"/>
      <c r="B1918" s="42"/>
      <c r="C1918" s="268">
        <v>509</v>
      </c>
      <c r="D1918" s="258" t="s">
        <v>10</v>
      </c>
      <c r="E1918" s="258" t="s">
        <v>4153</v>
      </c>
      <c r="F1918" s="258" t="s">
        <v>4154</v>
      </c>
      <c r="G1918" s="270">
        <v>1919</v>
      </c>
      <c r="H1918" s="271">
        <v>76</v>
      </c>
      <c r="I1918" s="257" t="s">
        <v>3579</v>
      </c>
      <c r="J1918" s="272">
        <v>41735</v>
      </c>
      <c r="K1918" s="42"/>
    </row>
    <row r="1919" spans="1:11" s="2" customFormat="1" ht="21" x14ac:dyDescent="0.15">
      <c r="A1919" s="259"/>
      <c r="B1919" s="42"/>
      <c r="C1919" s="268">
        <v>510</v>
      </c>
      <c r="D1919" s="258" t="s">
        <v>10</v>
      </c>
      <c r="E1919" s="258" t="s">
        <v>4155</v>
      </c>
      <c r="F1919" s="258" t="s">
        <v>4156</v>
      </c>
      <c r="G1919" s="270">
        <v>1951</v>
      </c>
      <c r="H1919" s="271">
        <v>150</v>
      </c>
      <c r="I1919" s="257" t="s">
        <v>4157</v>
      </c>
      <c r="J1919" s="272">
        <v>38776</v>
      </c>
      <c r="K1919" s="42"/>
    </row>
    <row r="1920" spans="1:11" s="2" customFormat="1" ht="10.5" x14ac:dyDescent="0.15">
      <c r="A1920" s="259" t="s">
        <v>1</v>
      </c>
      <c r="B1920" s="42"/>
      <c r="C1920" s="268">
        <v>511</v>
      </c>
      <c r="D1920" s="258" t="s">
        <v>10</v>
      </c>
      <c r="E1920" s="258" t="s">
        <v>4158</v>
      </c>
      <c r="F1920" s="258" t="s">
        <v>4159</v>
      </c>
      <c r="G1920" s="270">
        <v>1931</v>
      </c>
      <c r="H1920" s="271" t="s">
        <v>89</v>
      </c>
      <c r="I1920" s="257" t="s">
        <v>1283</v>
      </c>
      <c r="J1920" s="272" t="s">
        <v>77</v>
      </c>
      <c r="K1920" s="42"/>
    </row>
    <row r="1921" spans="1:11" s="2" customFormat="1" ht="10.5" x14ac:dyDescent="0.15">
      <c r="A1921" s="259"/>
      <c r="B1921" s="42"/>
      <c r="C1921" s="268">
        <v>512</v>
      </c>
      <c r="D1921" s="258" t="s">
        <v>10</v>
      </c>
      <c r="E1921" s="258" t="s">
        <v>4160</v>
      </c>
      <c r="F1921" s="258" t="s">
        <v>4161</v>
      </c>
      <c r="G1921" s="270">
        <v>1912</v>
      </c>
      <c r="H1921" s="271" t="s">
        <v>89</v>
      </c>
      <c r="I1921" s="257"/>
      <c r="J1921" s="272">
        <v>41167</v>
      </c>
      <c r="K1921" s="42"/>
    </row>
    <row r="1922" spans="1:11" s="2" customFormat="1" ht="21" x14ac:dyDescent="0.15">
      <c r="A1922" s="259"/>
      <c r="B1922" s="42"/>
      <c r="C1922" s="268">
        <v>513</v>
      </c>
      <c r="D1922" s="258" t="s">
        <v>10</v>
      </c>
      <c r="E1922" s="258" t="s">
        <v>4162</v>
      </c>
      <c r="F1922" s="258" t="s">
        <v>4163</v>
      </c>
      <c r="G1922" s="270">
        <v>1898</v>
      </c>
      <c r="H1922" s="271">
        <v>0</v>
      </c>
      <c r="I1922" s="257" t="s">
        <v>4164</v>
      </c>
      <c r="J1922" s="272">
        <v>40935</v>
      </c>
      <c r="K1922" s="42"/>
    </row>
    <row r="1923" spans="1:11" s="2" customFormat="1" ht="31.5" x14ac:dyDescent="0.15">
      <c r="A1923" s="259"/>
      <c r="B1923" s="42"/>
      <c r="C1923" s="268">
        <v>514</v>
      </c>
      <c r="D1923" s="258" t="s">
        <v>10</v>
      </c>
      <c r="E1923" s="258" t="s">
        <v>4166</v>
      </c>
      <c r="F1923" s="269" t="s">
        <v>4167</v>
      </c>
      <c r="G1923" s="270">
        <v>1939</v>
      </c>
      <c r="H1923" s="271">
        <v>20</v>
      </c>
      <c r="I1923" s="257" t="s">
        <v>126</v>
      </c>
      <c r="J1923" s="272"/>
      <c r="K1923" s="42"/>
    </row>
    <row r="1924" spans="1:11" s="2" customFormat="1" ht="21" x14ac:dyDescent="0.15">
      <c r="A1924" s="259"/>
      <c r="B1924" s="42"/>
      <c r="C1924" s="268">
        <v>515</v>
      </c>
      <c r="D1924" s="258" t="s">
        <v>10</v>
      </c>
      <c r="E1924" s="258" t="s">
        <v>4165</v>
      </c>
      <c r="F1924" s="269" t="s">
        <v>4168</v>
      </c>
      <c r="G1924" s="270">
        <v>1878</v>
      </c>
      <c r="H1924" s="275">
        <f>(290/19)-0.01</f>
        <v>15.253157894736843</v>
      </c>
      <c r="I1924" s="257" t="s">
        <v>1368</v>
      </c>
      <c r="J1924" s="272">
        <v>40370</v>
      </c>
      <c r="K1924" s="42"/>
    </row>
    <row r="1925" spans="1:11" s="2" customFormat="1" ht="21" x14ac:dyDescent="0.15">
      <c r="A1925" s="259"/>
      <c r="B1925" s="42"/>
      <c r="C1925" s="268">
        <v>516</v>
      </c>
      <c r="D1925" s="258" t="s">
        <v>10</v>
      </c>
      <c r="E1925" s="258" t="s">
        <v>4165</v>
      </c>
      <c r="F1925" s="269" t="s">
        <v>4169</v>
      </c>
      <c r="G1925" s="270">
        <v>1878</v>
      </c>
      <c r="H1925" s="275">
        <f>(290/19)-0.01</f>
        <v>15.253157894736843</v>
      </c>
      <c r="I1925" s="257" t="s">
        <v>1368</v>
      </c>
      <c r="J1925" s="272">
        <v>40370</v>
      </c>
      <c r="K1925" s="42"/>
    </row>
    <row r="1926" spans="1:11" s="2" customFormat="1" ht="10.5" x14ac:dyDescent="0.15">
      <c r="A1926" s="259"/>
      <c r="B1926" s="42"/>
      <c r="C1926" s="268">
        <v>517</v>
      </c>
      <c r="D1926" s="258" t="s">
        <v>10</v>
      </c>
      <c r="E1926" s="258" t="s">
        <v>4170</v>
      </c>
      <c r="F1926" s="269" t="s">
        <v>4171</v>
      </c>
      <c r="G1926" s="270">
        <v>1930</v>
      </c>
      <c r="H1926" s="271">
        <v>0</v>
      </c>
      <c r="I1926" s="257" t="s">
        <v>74</v>
      </c>
      <c r="J1926" s="272">
        <v>39556</v>
      </c>
      <c r="K1926" s="42"/>
    </row>
    <row r="1927" spans="1:11" s="2" customFormat="1" ht="31.5" x14ac:dyDescent="0.15">
      <c r="A1927" s="259"/>
      <c r="B1927" s="278"/>
      <c r="C1927" s="268">
        <v>518</v>
      </c>
      <c r="D1927" s="258" t="s">
        <v>10</v>
      </c>
      <c r="E1927" s="258" t="s">
        <v>4172</v>
      </c>
      <c r="F1927" s="258" t="s">
        <v>4173</v>
      </c>
      <c r="G1927" s="270">
        <v>1998</v>
      </c>
      <c r="H1927" s="271">
        <v>60</v>
      </c>
      <c r="I1927" s="257" t="s">
        <v>96</v>
      </c>
      <c r="J1927" s="272">
        <v>42288</v>
      </c>
      <c r="K1927" s="42"/>
    </row>
    <row r="1928" spans="1:11" s="2" customFormat="1" ht="10.5" x14ac:dyDescent="0.15">
      <c r="A1928" s="259"/>
      <c r="B1928" s="42"/>
      <c r="C1928" s="268">
        <v>519</v>
      </c>
      <c r="D1928" s="258" t="s">
        <v>10</v>
      </c>
      <c r="E1928" s="258" t="s">
        <v>4174</v>
      </c>
      <c r="F1928" s="258" t="s">
        <v>4175</v>
      </c>
      <c r="G1928" s="270">
        <v>1982</v>
      </c>
      <c r="H1928" s="275">
        <f>150/21+0.01</f>
        <v>7.152857142857143</v>
      </c>
      <c r="I1928" s="271" t="s">
        <v>1368</v>
      </c>
      <c r="J1928" s="272">
        <v>40397</v>
      </c>
      <c r="K1928" s="42"/>
    </row>
    <row r="1929" spans="1:11" s="2" customFormat="1" ht="31.5" x14ac:dyDescent="0.15">
      <c r="A1929" s="259" t="s">
        <v>1</v>
      </c>
      <c r="B1929" s="42"/>
      <c r="C1929" s="268">
        <v>520</v>
      </c>
      <c r="D1929" s="258" t="s">
        <v>10</v>
      </c>
      <c r="E1929" s="269" t="s">
        <v>4176</v>
      </c>
      <c r="F1929" s="258" t="s">
        <v>4177</v>
      </c>
      <c r="G1929" s="270">
        <v>2004</v>
      </c>
      <c r="H1929" s="271">
        <v>0</v>
      </c>
      <c r="I1929" s="257" t="s">
        <v>4178</v>
      </c>
      <c r="J1929" s="272">
        <v>39569</v>
      </c>
      <c r="K1929" s="42"/>
    </row>
    <row r="1930" spans="1:11" s="2" customFormat="1" ht="31.5" x14ac:dyDescent="0.15">
      <c r="A1930" s="259"/>
      <c r="B1930" s="42"/>
      <c r="C1930" s="268">
        <v>521</v>
      </c>
      <c r="D1930" s="258" t="s">
        <v>10</v>
      </c>
      <c r="E1930" s="269" t="s">
        <v>4179</v>
      </c>
      <c r="F1930" s="258" t="s">
        <v>4180</v>
      </c>
      <c r="G1930" s="270">
        <v>1989</v>
      </c>
      <c r="H1930" s="271">
        <v>0</v>
      </c>
      <c r="I1930" s="257" t="s">
        <v>4178</v>
      </c>
      <c r="J1930" s="272">
        <v>39569</v>
      </c>
      <c r="K1930" s="42"/>
    </row>
    <row r="1931" spans="1:11" s="2" customFormat="1" ht="10.5" x14ac:dyDescent="0.15">
      <c r="A1931" s="307" t="s">
        <v>1</v>
      </c>
      <c r="B1931" s="306"/>
      <c r="C1931" s="268">
        <v>522</v>
      </c>
      <c r="D1931" s="285" t="s">
        <v>10</v>
      </c>
      <c r="E1931" s="258" t="s">
        <v>4181</v>
      </c>
      <c r="F1931" s="258" t="s">
        <v>4182</v>
      </c>
      <c r="G1931" s="270">
        <v>1957</v>
      </c>
      <c r="H1931" s="271">
        <v>55</v>
      </c>
      <c r="I1931" s="257" t="s">
        <v>122</v>
      </c>
      <c r="J1931" s="272">
        <v>43142</v>
      </c>
      <c r="K1931" s="42"/>
    </row>
    <row r="1932" spans="1:11" s="2" customFormat="1" ht="21" x14ac:dyDescent="0.15">
      <c r="A1932" s="307"/>
      <c r="B1932" s="306"/>
      <c r="C1932" s="268">
        <v>523</v>
      </c>
      <c r="D1932" s="285" t="s">
        <v>10</v>
      </c>
      <c r="E1932" s="258" t="s">
        <v>4183</v>
      </c>
      <c r="F1932" s="258" t="s">
        <v>4184</v>
      </c>
      <c r="G1932" s="270">
        <v>1934</v>
      </c>
      <c r="H1932" s="271">
        <v>100</v>
      </c>
      <c r="I1932" s="257" t="s">
        <v>2325</v>
      </c>
      <c r="J1932" s="272">
        <v>43137</v>
      </c>
      <c r="K1932" s="42"/>
    </row>
    <row r="1933" spans="1:11" s="2" customFormat="1" ht="21" x14ac:dyDescent="0.15">
      <c r="A1933" s="259"/>
      <c r="B1933" s="42"/>
      <c r="C1933" s="268">
        <v>524</v>
      </c>
      <c r="D1933" s="258" t="s">
        <v>10</v>
      </c>
      <c r="E1933" s="258" t="s">
        <v>4185</v>
      </c>
      <c r="F1933" s="258" t="s">
        <v>3960</v>
      </c>
      <c r="G1933" s="270">
        <v>1937</v>
      </c>
      <c r="H1933" s="271">
        <f>4/2</f>
        <v>2</v>
      </c>
      <c r="I1933" s="257" t="s">
        <v>235</v>
      </c>
      <c r="J1933" s="272">
        <v>39504</v>
      </c>
      <c r="K1933" s="42"/>
    </row>
    <row r="1934" spans="1:11" s="2" customFormat="1" ht="21" x14ac:dyDescent="0.15">
      <c r="A1934" s="259"/>
      <c r="B1934" s="42"/>
      <c r="C1934" s="268">
        <v>525</v>
      </c>
      <c r="D1934" s="258" t="s">
        <v>10</v>
      </c>
      <c r="E1934" s="258" t="s">
        <v>4186</v>
      </c>
      <c r="F1934" s="258" t="s">
        <v>4187</v>
      </c>
      <c r="G1934" s="270">
        <v>1962</v>
      </c>
      <c r="H1934" s="275">
        <f>150/21+0.01</f>
        <v>7.152857142857143</v>
      </c>
      <c r="I1934" s="271" t="s">
        <v>1368</v>
      </c>
      <c r="J1934" s="272">
        <v>40397</v>
      </c>
      <c r="K1934" s="42"/>
    </row>
    <row r="1935" spans="1:11" s="2" customFormat="1" ht="21" x14ac:dyDescent="0.15">
      <c r="A1935" s="259"/>
      <c r="B1935" s="42"/>
      <c r="C1935" s="268">
        <v>526</v>
      </c>
      <c r="D1935" s="258" t="s">
        <v>10</v>
      </c>
      <c r="E1935" s="258" t="s">
        <v>4188</v>
      </c>
      <c r="F1935" s="258" t="s">
        <v>4189</v>
      </c>
      <c r="G1935" s="270"/>
      <c r="H1935" s="271">
        <v>20</v>
      </c>
      <c r="I1935" s="257" t="s">
        <v>36</v>
      </c>
      <c r="J1935" s="272">
        <v>39814</v>
      </c>
      <c r="K1935" s="42"/>
    </row>
    <row r="1936" spans="1:11" s="2" customFormat="1" ht="21" x14ac:dyDescent="0.15">
      <c r="A1936" s="259"/>
      <c r="B1936" s="42"/>
      <c r="C1936" s="268">
        <v>527</v>
      </c>
      <c r="D1936" s="258" t="s">
        <v>10</v>
      </c>
      <c r="E1936" s="258" t="s">
        <v>4190</v>
      </c>
      <c r="F1936" s="258" t="s">
        <v>4191</v>
      </c>
      <c r="G1936" s="270">
        <v>1979</v>
      </c>
      <c r="H1936" s="271">
        <v>120</v>
      </c>
      <c r="I1936" s="257" t="s">
        <v>2502</v>
      </c>
      <c r="J1936" s="272">
        <v>41929</v>
      </c>
      <c r="K1936" s="42"/>
    </row>
    <row r="1937" spans="1:11" s="2" customFormat="1" ht="10.5" x14ac:dyDescent="0.15">
      <c r="A1937" s="259"/>
      <c r="B1937" s="42"/>
      <c r="C1937" s="268">
        <v>528</v>
      </c>
      <c r="D1937" s="258" t="s">
        <v>10</v>
      </c>
      <c r="E1937" s="258" t="s">
        <v>4192</v>
      </c>
      <c r="F1937" s="258" t="s">
        <v>4193</v>
      </c>
      <c r="G1937" s="270">
        <v>1939</v>
      </c>
      <c r="H1937" s="271">
        <f>40/2</f>
        <v>20</v>
      </c>
      <c r="I1937" s="257" t="s">
        <v>235</v>
      </c>
      <c r="J1937" s="272">
        <v>39504</v>
      </c>
      <c r="K1937" s="42"/>
    </row>
    <row r="1938" spans="1:11" s="2" customFormat="1" ht="10.5" x14ac:dyDescent="0.15">
      <c r="A1938" s="259"/>
      <c r="B1938" s="42"/>
      <c r="C1938" s="268">
        <v>529</v>
      </c>
      <c r="D1938" s="258" t="s">
        <v>10</v>
      </c>
      <c r="E1938" s="258" t="s">
        <v>4194</v>
      </c>
      <c r="F1938" s="258" t="s">
        <v>4195</v>
      </c>
      <c r="G1938" s="270">
        <v>2013</v>
      </c>
      <c r="H1938" s="271">
        <v>250</v>
      </c>
      <c r="I1938" s="257" t="s">
        <v>172</v>
      </c>
      <c r="J1938" s="272">
        <v>41446</v>
      </c>
      <c r="K1938" s="42"/>
    </row>
    <row r="1939" spans="1:11" s="2" customFormat="1" ht="21" x14ac:dyDescent="0.15">
      <c r="A1939" s="259"/>
      <c r="B1939" s="278"/>
      <c r="C1939" s="268">
        <v>530</v>
      </c>
      <c r="D1939" s="258" t="s">
        <v>10</v>
      </c>
      <c r="E1939" s="258" t="s">
        <v>4196</v>
      </c>
      <c r="F1939" s="258" t="s">
        <v>4197</v>
      </c>
      <c r="G1939" s="270">
        <v>1934</v>
      </c>
      <c r="H1939" s="271">
        <v>40</v>
      </c>
      <c r="I1939" s="257" t="s">
        <v>4198</v>
      </c>
      <c r="J1939" s="272">
        <v>42279</v>
      </c>
      <c r="K1939" s="42"/>
    </row>
    <row r="1940" spans="1:11" s="2" customFormat="1" ht="31.5" x14ac:dyDescent="0.15">
      <c r="A1940" s="259"/>
      <c r="B1940" s="301"/>
      <c r="C1940" s="268">
        <v>531</v>
      </c>
      <c r="D1940" s="285" t="s">
        <v>10</v>
      </c>
      <c r="E1940" s="269" t="s">
        <v>4199</v>
      </c>
      <c r="F1940" s="269" t="s">
        <v>4200</v>
      </c>
      <c r="G1940" s="270">
        <v>1974</v>
      </c>
      <c r="H1940" s="271">
        <v>115</v>
      </c>
      <c r="I1940" s="257" t="s">
        <v>40</v>
      </c>
      <c r="J1940" s="272">
        <v>42544</v>
      </c>
      <c r="K1940" s="42"/>
    </row>
    <row r="1941" spans="1:11" s="2" customFormat="1" ht="10.5" x14ac:dyDescent="0.15">
      <c r="A1941" s="259"/>
      <c r="B1941" s="42"/>
      <c r="C1941" s="268">
        <v>532</v>
      </c>
      <c r="D1941" s="258" t="s">
        <v>10</v>
      </c>
      <c r="E1941" s="258" t="s">
        <v>4201</v>
      </c>
      <c r="F1941" s="258" t="s">
        <v>4202</v>
      </c>
      <c r="G1941" s="270">
        <v>1934</v>
      </c>
      <c r="H1941" s="271">
        <v>0</v>
      </c>
      <c r="I1941" s="257" t="s">
        <v>74</v>
      </c>
      <c r="J1941" s="272">
        <v>39487</v>
      </c>
      <c r="K1941" s="42"/>
    </row>
    <row r="1942" spans="1:11" s="2" customFormat="1" ht="10.5" x14ac:dyDescent="0.15">
      <c r="A1942" s="259"/>
      <c r="B1942" s="42"/>
      <c r="C1942" s="268">
        <v>533</v>
      </c>
      <c r="D1942" s="258" t="s">
        <v>10</v>
      </c>
      <c r="E1942" s="258" t="s">
        <v>4203</v>
      </c>
      <c r="F1942" s="258" t="s">
        <v>4204</v>
      </c>
      <c r="G1942" s="270">
        <v>1960</v>
      </c>
      <c r="H1942" s="271">
        <v>70</v>
      </c>
      <c r="I1942" s="257" t="s">
        <v>4205</v>
      </c>
      <c r="J1942" s="272">
        <v>42002</v>
      </c>
      <c r="K1942" s="42"/>
    </row>
    <row r="1943" spans="1:11" s="2" customFormat="1" ht="21" x14ac:dyDescent="0.15">
      <c r="A1943" s="259" t="s">
        <v>1</v>
      </c>
      <c r="B1943" s="42"/>
      <c r="C1943" s="268">
        <v>527</v>
      </c>
      <c r="D1943" s="258" t="s">
        <v>4206</v>
      </c>
      <c r="E1943" s="258" t="s">
        <v>4207</v>
      </c>
      <c r="F1943" s="258" t="s">
        <v>4208</v>
      </c>
      <c r="G1943" s="270">
        <v>1896</v>
      </c>
      <c r="H1943" s="271"/>
      <c r="I1943" s="257" t="s">
        <v>3525</v>
      </c>
      <c r="J1943" s="272">
        <v>40325</v>
      </c>
      <c r="K1943" s="42"/>
    </row>
    <row r="1944" spans="1:11" s="2" customFormat="1" ht="21" x14ac:dyDescent="0.15">
      <c r="A1944" s="259"/>
      <c r="B1944" s="42"/>
      <c r="C1944" s="268">
        <v>528</v>
      </c>
      <c r="D1944" s="258" t="s">
        <v>4206</v>
      </c>
      <c r="E1944" s="258" t="s">
        <v>4209</v>
      </c>
      <c r="F1944" s="269" t="s">
        <v>4210</v>
      </c>
      <c r="G1944" s="270">
        <v>2001</v>
      </c>
      <c r="H1944" s="271">
        <v>40</v>
      </c>
      <c r="I1944" s="257" t="s">
        <v>229</v>
      </c>
      <c r="J1944" s="272">
        <v>41304</v>
      </c>
      <c r="K1944" s="42"/>
    </row>
    <row r="1945" spans="1:11" s="2" customFormat="1" ht="21" x14ac:dyDescent="0.15">
      <c r="A1945" s="259"/>
      <c r="B1945" s="42"/>
      <c r="C1945" s="268">
        <v>529</v>
      </c>
      <c r="D1945" s="258" t="s">
        <v>4206</v>
      </c>
      <c r="E1945" s="258" t="s">
        <v>4209</v>
      </c>
      <c r="F1945" s="269" t="s">
        <v>4210</v>
      </c>
      <c r="G1945" s="270">
        <v>2004</v>
      </c>
      <c r="H1945" s="271">
        <v>0</v>
      </c>
      <c r="I1945" s="257" t="s">
        <v>4211</v>
      </c>
      <c r="J1945" s="272"/>
      <c r="K1945" s="42"/>
    </row>
    <row r="1946" spans="1:11" s="2" customFormat="1" ht="10.5" x14ac:dyDescent="0.15">
      <c r="A1946" s="259"/>
      <c r="B1946" s="42"/>
      <c r="C1946" s="268">
        <v>530</v>
      </c>
      <c r="D1946" s="258" t="s">
        <v>4206</v>
      </c>
      <c r="E1946" s="258" t="s">
        <v>4212</v>
      </c>
      <c r="F1946" s="258" t="s">
        <v>4213</v>
      </c>
      <c r="G1946" s="270">
        <v>1972</v>
      </c>
      <c r="H1946" s="271">
        <v>30</v>
      </c>
      <c r="I1946" s="257" t="s">
        <v>156</v>
      </c>
      <c r="J1946" s="272">
        <v>39382</v>
      </c>
      <c r="K1946" s="42"/>
    </row>
    <row r="1947" spans="1:11" s="2" customFormat="1" thickBot="1" x14ac:dyDescent="0.2">
      <c r="A1947" s="259"/>
      <c r="B1947" s="42"/>
      <c r="C1947" s="319"/>
      <c r="D1947" s="320" t="s">
        <v>4214</v>
      </c>
      <c r="E1947" s="321"/>
      <c r="F1947" s="321"/>
      <c r="G1947" s="322"/>
      <c r="H1947" s="323"/>
      <c r="I1947" s="324"/>
      <c r="J1947" s="325"/>
      <c r="K1947" s="42"/>
    </row>
    <row r="1948" spans="1:11" s="2" customFormat="1" ht="10.5" x14ac:dyDescent="0.15">
      <c r="A1948" s="41"/>
      <c r="B1948" s="42"/>
      <c r="C1948" s="1"/>
      <c r="G1948" s="326"/>
      <c r="H1948" s="327">
        <f>SUM(H1400:H1947)</f>
        <v>50168.808130553844</v>
      </c>
      <c r="I1948" s="1"/>
      <c r="J1948" s="42"/>
      <c r="K1948" s="42"/>
    </row>
    <row r="1949" spans="1:11" s="2" customFormat="1" ht="19.5" customHeight="1" x14ac:dyDescent="0.2">
      <c r="A1949" s="41"/>
      <c r="B1949" s="42"/>
      <c r="C1949" s="1"/>
      <c r="D1949" s="328" t="s">
        <v>4215</v>
      </c>
      <c r="E1949" s="329"/>
      <c r="F1949" s="329"/>
      <c r="G1949" s="329"/>
      <c r="I1949" s="1"/>
      <c r="J1949" s="42"/>
      <c r="K1949" s="42"/>
    </row>
    <row r="1950" spans="1:11" s="2" customFormat="1" thickBot="1" x14ac:dyDescent="0.2">
      <c r="A1950" s="41"/>
      <c r="B1950" s="42"/>
      <c r="C1950" s="1"/>
      <c r="G1950" s="326"/>
      <c r="H1950" s="306"/>
      <c r="I1950" s="1"/>
      <c r="J1950" s="42"/>
      <c r="K1950" s="42"/>
    </row>
    <row r="1951" spans="1:11" s="14" customFormat="1" ht="12.75" x14ac:dyDescent="0.2">
      <c r="A1951" s="330"/>
      <c r="B1951" s="17"/>
      <c r="C1951" s="53" t="s">
        <v>2</v>
      </c>
      <c r="D1951" s="50" t="s">
        <v>3</v>
      </c>
      <c r="E1951" s="50" t="s">
        <v>4</v>
      </c>
      <c r="F1951" s="50" t="s">
        <v>5</v>
      </c>
      <c r="G1951" s="54" t="s">
        <v>6</v>
      </c>
      <c r="H1951" s="55" t="s">
        <v>7</v>
      </c>
      <c r="I1951" s="49"/>
      <c r="J1951" s="56" t="s">
        <v>4216</v>
      </c>
      <c r="K1951" s="17"/>
    </row>
    <row r="1952" spans="1:11" s="14" customFormat="1" ht="25.5" x14ac:dyDescent="0.2">
      <c r="A1952" s="61"/>
      <c r="B1952" s="17"/>
      <c r="C1952" s="59"/>
      <c r="D1952" s="84"/>
      <c r="E1952" s="84" t="s">
        <v>4217</v>
      </c>
      <c r="F1952" s="62" t="s">
        <v>4218</v>
      </c>
      <c r="G1952" s="63"/>
      <c r="H1952" s="64"/>
      <c r="I1952" s="57"/>
      <c r="J1952" s="65"/>
      <c r="K1952" s="17"/>
    </row>
    <row r="1953" spans="1:11" s="14" customFormat="1" ht="38.25" x14ac:dyDescent="0.2">
      <c r="A1953" s="61"/>
      <c r="B1953" s="17"/>
      <c r="C1953" s="59">
        <v>1</v>
      </c>
      <c r="D1953" s="84" t="s">
        <v>4219</v>
      </c>
      <c r="E1953" s="62" t="s">
        <v>4220</v>
      </c>
      <c r="F1953" s="62" t="s">
        <v>4221</v>
      </c>
      <c r="G1953" s="63">
        <v>1780</v>
      </c>
      <c r="H1953" s="64"/>
      <c r="I1953" s="57" t="s">
        <v>4222</v>
      </c>
      <c r="J1953" s="65">
        <v>42569</v>
      </c>
      <c r="K1953" s="17"/>
    </row>
    <row r="1954" spans="1:11" s="14" customFormat="1" ht="76.5" x14ac:dyDescent="0.2">
      <c r="A1954" s="61"/>
      <c r="B1954" s="17"/>
      <c r="C1954" s="59">
        <v>2</v>
      </c>
      <c r="D1954" s="84" t="s">
        <v>4219</v>
      </c>
      <c r="E1954" s="62" t="s">
        <v>4223</v>
      </c>
      <c r="F1954" s="164" t="s">
        <v>4224</v>
      </c>
      <c r="G1954" s="63">
        <v>1765</v>
      </c>
      <c r="H1954" s="64"/>
      <c r="I1954" s="57" t="s">
        <v>4222</v>
      </c>
      <c r="J1954" s="65">
        <v>40325</v>
      </c>
      <c r="K1954" s="17"/>
    </row>
    <row r="1955" spans="1:11" s="14" customFormat="1" ht="38.25" x14ac:dyDescent="0.2">
      <c r="A1955" s="61"/>
      <c r="B1955" s="17"/>
      <c r="C1955" s="59">
        <v>3</v>
      </c>
      <c r="D1955" s="84" t="s">
        <v>4219</v>
      </c>
      <c r="E1955" s="62" t="s">
        <v>4225</v>
      </c>
      <c r="F1955" s="62" t="s">
        <v>4226</v>
      </c>
      <c r="G1955" s="63">
        <v>1725</v>
      </c>
      <c r="H1955" s="64"/>
      <c r="I1955" s="57" t="s">
        <v>4222</v>
      </c>
      <c r="J1955" s="65">
        <v>42569</v>
      </c>
      <c r="K1955" s="17"/>
    </row>
    <row r="1956" spans="1:11" s="14" customFormat="1" ht="25.5" x14ac:dyDescent="0.2">
      <c r="A1956" s="61"/>
      <c r="B1956" s="17"/>
      <c r="C1956" s="59">
        <v>4</v>
      </c>
      <c r="D1956" s="84" t="s">
        <v>4219</v>
      </c>
      <c r="E1956" s="62" t="s">
        <v>4227</v>
      </c>
      <c r="F1956" s="62" t="s">
        <v>4228</v>
      </c>
      <c r="G1956" s="63">
        <v>1689</v>
      </c>
      <c r="H1956" s="64"/>
      <c r="I1956" s="57" t="s">
        <v>4222</v>
      </c>
      <c r="J1956" s="65">
        <v>42569</v>
      </c>
      <c r="K1956" s="17"/>
    </row>
    <row r="1957" spans="1:11" s="14" customFormat="1" ht="25.5" x14ac:dyDescent="0.2">
      <c r="A1957" s="61"/>
      <c r="B1957" s="17"/>
      <c r="C1957" s="59">
        <v>5</v>
      </c>
      <c r="D1957" s="84" t="s">
        <v>4219</v>
      </c>
      <c r="E1957" s="62" t="s">
        <v>4229</v>
      </c>
      <c r="F1957" s="62" t="s">
        <v>4230</v>
      </c>
      <c r="G1957" s="63">
        <v>1688</v>
      </c>
      <c r="H1957" s="64"/>
      <c r="I1957" s="57" t="s">
        <v>4222</v>
      </c>
      <c r="J1957" s="65">
        <v>42569</v>
      </c>
      <c r="K1957" s="17"/>
    </row>
    <row r="1958" spans="1:11" s="14" customFormat="1" ht="38.25" x14ac:dyDescent="0.2">
      <c r="A1958" s="61"/>
      <c r="B1958" s="17"/>
      <c r="C1958" s="59">
        <v>6</v>
      </c>
      <c r="D1958" s="84" t="s">
        <v>4219</v>
      </c>
      <c r="E1958" s="62" t="s">
        <v>4231</v>
      </c>
      <c r="F1958" s="62" t="s">
        <v>4232</v>
      </c>
      <c r="G1958" s="63">
        <v>1675</v>
      </c>
      <c r="H1958" s="64"/>
      <c r="I1958" s="57" t="s">
        <v>4222</v>
      </c>
      <c r="J1958" s="65">
        <v>42569</v>
      </c>
      <c r="K1958" s="17"/>
    </row>
    <row r="1959" spans="1:11" s="14" customFormat="1" ht="63.75" x14ac:dyDescent="0.2">
      <c r="A1959" s="61"/>
      <c r="B1959" s="17"/>
      <c r="C1959" s="59">
        <v>7</v>
      </c>
      <c r="D1959" s="84" t="s">
        <v>4219</v>
      </c>
      <c r="E1959" s="62" t="s">
        <v>4233</v>
      </c>
      <c r="F1959" s="62" t="s">
        <v>4234</v>
      </c>
      <c r="G1959" s="63">
        <v>1674</v>
      </c>
      <c r="H1959" s="64"/>
      <c r="I1959" s="57" t="s">
        <v>4222</v>
      </c>
      <c r="J1959" s="65">
        <v>42569</v>
      </c>
      <c r="K1959" s="17"/>
    </row>
    <row r="1960" spans="1:11" s="14" customFormat="1" ht="12.75" x14ac:dyDescent="0.2">
      <c r="A1960" s="61"/>
      <c r="B1960" s="17"/>
      <c r="C1960" s="59">
        <v>8</v>
      </c>
      <c r="D1960" s="84" t="s">
        <v>4219</v>
      </c>
      <c r="E1960" s="62" t="s">
        <v>4235</v>
      </c>
      <c r="F1960" s="62" t="s">
        <v>4236</v>
      </c>
      <c r="G1960" s="63">
        <v>1642</v>
      </c>
      <c r="H1960" s="64"/>
      <c r="I1960" s="57" t="s">
        <v>4222</v>
      </c>
      <c r="J1960" s="65">
        <v>42569</v>
      </c>
      <c r="K1960" s="17"/>
    </row>
    <row r="1961" spans="1:11" s="14" customFormat="1" ht="25.5" x14ac:dyDescent="0.2">
      <c r="A1961" s="61"/>
      <c r="B1961" s="17"/>
      <c r="C1961" s="59">
        <v>9</v>
      </c>
      <c r="D1961" s="84" t="s">
        <v>4219</v>
      </c>
      <c r="E1961" s="62" t="s">
        <v>4237</v>
      </c>
      <c r="F1961" s="62" t="s">
        <v>4238</v>
      </c>
      <c r="G1961" s="63">
        <v>1641</v>
      </c>
      <c r="H1961" s="64"/>
      <c r="I1961" s="57" t="s">
        <v>4222</v>
      </c>
      <c r="J1961" s="65">
        <v>42569</v>
      </c>
      <c r="K1961" s="17"/>
    </row>
    <row r="1962" spans="1:11" s="14" customFormat="1" ht="25.5" x14ac:dyDescent="0.2">
      <c r="A1962" s="61"/>
      <c r="B1962" s="17"/>
      <c r="C1962" s="59">
        <v>10</v>
      </c>
      <c r="D1962" s="84" t="s">
        <v>4219</v>
      </c>
      <c r="E1962" s="62" t="s">
        <v>4239</v>
      </c>
      <c r="F1962" s="62" t="s">
        <v>4240</v>
      </c>
      <c r="G1962" s="63">
        <v>1608</v>
      </c>
      <c r="H1962" s="64"/>
      <c r="I1962" s="57" t="s">
        <v>4222</v>
      </c>
      <c r="J1962" s="65">
        <v>42569</v>
      </c>
      <c r="K1962" s="17"/>
    </row>
    <row r="1963" spans="1:11" s="14" customFormat="1" ht="25.5" x14ac:dyDescent="0.2">
      <c r="A1963" s="61"/>
      <c r="B1963" s="17"/>
      <c r="C1963" s="59">
        <v>11</v>
      </c>
      <c r="D1963" s="84" t="s">
        <v>4241</v>
      </c>
      <c r="E1963" s="62" t="s">
        <v>4242</v>
      </c>
      <c r="F1963" s="62" t="s">
        <v>4243</v>
      </c>
      <c r="G1963" s="63">
        <v>1601</v>
      </c>
      <c r="H1963" s="64"/>
      <c r="I1963" s="57" t="s">
        <v>4222</v>
      </c>
      <c r="J1963" s="65">
        <v>42569</v>
      </c>
      <c r="K1963" s="17"/>
    </row>
    <row r="1964" spans="1:11" s="14" customFormat="1" ht="12.75" x14ac:dyDescent="0.2">
      <c r="A1964" s="61"/>
      <c r="B1964" s="17"/>
      <c r="C1964" s="154"/>
      <c r="D1964" s="159"/>
      <c r="E1964" s="58"/>
      <c r="F1964" s="58"/>
      <c r="G1964" s="155"/>
      <c r="H1964" s="156"/>
      <c r="I1964" s="157"/>
      <c r="J1964" s="158"/>
      <c r="K1964" s="17"/>
    </row>
    <row r="1965" spans="1:11" s="14" customFormat="1" ht="25.5" x14ac:dyDescent="0.2">
      <c r="A1965" s="61"/>
      <c r="B1965" s="17"/>
      <c r="C1965" s="59">
        <v>12</v>
      </c>
      <c r="D1965" s="62" t="s">
        <v>4219</v>
      </c>
      <c r="E1965" s="62" t="s">
        <v>4244</v>
      </c>
      <c r="F1965" s="62" t="s">
        <v>4245</v>
      </c>
      <c r="G1965" s="57">
        <v>1924</v>
      </c>
      <c r="H1965" s="63"/>
      <c r="I1965" s="57" t="s">
        <v>4246</v>
      </c>
      <c r="J1965" s="65">
        <v>41117</v>
      </c>
      <c r="K1965" s="17"/>
    </row>
    <row r="1966" spans="1:11" s="14" customFormat="1" ht="38.25" x14ac:dyDescent="0.2">
      <c r="A1966" s="61" t="s">
        <v>1</v>
      </c>
      <c r="B1966" s="17"/>
      <c r="C1966" s="59">
        <v>13</v>
      </c>
      <c r="D1966" s="93" t="s">
        <v>4219</v>
      </c>
      <c r="E1966" s="73" t="s">
        <v>4247</v>
      </c>
      <c r="F1966" s="73" t="s">
        <v>4248</v>
      </c>
      <c r="G1966" s="116">
        <v>1876</v>
      </c>
      <c r="H1966" s="331"/>
      <c r="I1966" s="57" t="s">
        <v>1</v>
      </c>
      <c r="J1966" s="72">
        <v>43125</v>
      </c>
      <c r="K1966" s="17"/>
    </row>
    <row r="1967" spans="1:11" s="14" customFormat="1" ht="12.75" x14ac:dyDescent="0.2">
      <c r="A1967" s="61"/>
      <c r="B1967" s="17"/>
      <c r="C1967" s="59">
        <v>14</v>
      </c>
      <c r="D1967" s="73" t="s">
        <v>4219</v>
      </c>
      <c r="E1967" s="73" t="s">
        <v>4249</v>
      </c>
      <c r="F1967" s="332" t="s">
        <v>4250</v>
      </c>
      <c r="G1967" s="69">
        <v>1863</v>
      </c>
      <c r="H1967" s="70"/>
      <c r="I1967" s="57" t="s">
        <v>4251</v>
      </c>
      <c r="J1967" s="72">
        <v>42326</v>
      </c>
      <c r="K1967" s="17"/>
    </row>
    <row r="1968" spans="1:11" s="14" customFormat="1" ht="63.75" x14ac:dyDescent="0.2">
      <c r="A1968" s="61" t="s">
        <v>1</v>
      </c>
      <c r="B1968" s="17"/>
      <c r="C1968" s="59">
        <v>15</v>
      </c>
      <c r="D1968" s="73" t="s">
        <v>4219</v>
      </c>
      <c r="E1968" s="73" t="s">
        <v>4252</v>
      </c>
      <c r="F1968" s="73" t="s">
        <v>4253</v>
      </c>
      <c r="G1968" s="67">
        <v>1765</v>
      </c>
      <c r="H1968" s="69"/>
      <c r="I1968" s="57" t="s">
        <v>4246</v>
      </c>
      <c r="J1968" s="72">
        <v>41117</v>
      </c>
      <c r="K1968" s="17"/>
    </row>
    <row r="1969" spans="1:11" s="14" customFormat="1" ht="63.75" x14ac:dyDescent="0.2">
      <c r="A1969" s="61"/>
      <c r="B1969" s="17"/>
      <c r="C1969" s="59">
        <v>16</v>
      </c>
      <c r="D1969" s="73" t="s">
        <v>4254</v>
      </c>
      <c r="E1969" s="332" t="s">
        <v>4255</v>
      </c>
      <c r="F1969" s="73" t="s">
        <v>4256</v>
      </c>
      <c r="G1969" s="69">
        <v>1798</v>
      </c>
      <c r="H1969" s="70"/>
      <c r="I1969" s="57" t="s">
        <v>4246</v>
      </c>
      <c r="J1969" s="72">
        <v>41117</v>
      </c>
      <c r="K1969" s="17"/>
    </row>
    <row r="1970" spans="1:11" s="14" customFormat="1" ht="51" x14ac:dyDescent="0.2">
      <c r="A1970" s="61" t="s">
        <v>1</v>
      </c>
      <c r="B1970" s="17"/>
      <c r="C1970" s="59">
        <v>17</v>
      </c>
      <c r="D1970" s="93" t="s">
        <v>4219</v>
      </c>
      <c r="E1970" s="73" t="s">
        <v>4257</v>
      </c>
      <c r="F1970" s="73" t="s">
        <v>4258</v>
      </c>
      <c r="G1970" s="69">
        <v>1799</v>
      </c>
      <c r="H1970" s="70"/>
      <c r="I1970" s="57" t="s">
        <v>1</v>
      </c>
      <c r="J1970" s="72">
        <v>43174</v>
      </c>
      <c r="K1970" s="17"/>
    </row>
    <row r="1971" spans="1:11" s="14" customFormat="1" ht="38.25" x14ac:dyDescent="0.2">
      <c r="A1971" s="61" t="s">
        <v>1</v>
      </c>
      <c r="B1971" s="17"/>
      <c r="C1971" s="59">
        <v>18</v>
      </c>
      <c r="D1971" s="93" t="s">
        <v>4219</v>
      </c>
      <c r="E1971" s="73" t="s">
        <v>4259</v>
      </c>
      <c r="F1971" s="73" t="s">
        <v>4260</v>
      </c>
      <c r="G1971" s="69">
        <v>1807</v>
      </c>
      <c r="H1971" s="333"/>
      <c r="I1971" s="57" t="s">
        <v>1</v>
      </c>
      <c r="J1971" s="72">
        <v>43172</v>
      </c>
      <c r="K1971" s="17"/>
    </row>
    <row r="1972" spans="1:11" s="14" customFormat="1" ht="38.25" x14ac:dyDescent="0.2">
      <c r="A1972" s="61" t="s">
        <v>1</v>
      </c>
      <c r="B1972" s="17"/>
      <c r="C1972" s="59">
        <v>19</v>
      </c>
      <c r="D1972" s="93" t="s">
        <v>4219</v>
      </c>
      <c r="E1972" s="73" t="s">
        <v>4259</v>
      </c>
      <c r="F1972" s="73" t="s">
        <v>4261</v>
      </c>
      <c r="G1972" s="69">
        <v>1807</v>
      </c>
      <c r="H1972" s="333"/>
      <c r="I1972" s="57" t="s">
        <v>1</v>
      </c>
      <c r="J1972" s="72">
        <v>43172</v>
      </c>
      <c r="K1972" s="17"/>
    </row>
    <row r="1973" spans="1:11" s="14" customFormat="1" ht="12.75" x14ac:dyDescent="0.2">
      <c r="A1973" s="61"/>
      <c r="B1973" s="17"/>
      <c r="C1973" s="59">
        <v>20</v>
      </c>
      <c r="D1973" s="73" t="s">
        <v>4219</v>
      </c>
      <c r="E1973" s="73"/>
      <c r="F1973" s="73" t="s">
        <v>4262</v>
      </c>
      <c r="G1973" s="67">
        <v>1811</v>
      </c>
      <c r="H1973" s="69"/>
      <c r="I1973" s="57"/>
      <c r="J1973" s="72"/>
      <c r="K1973" s="17"/>
    </row>
    <row r="1974" spans="1:11" s="14" customFormat="1" ht="38.25" x14ac:dyDescent="0.2">
      <c r="A1974" s="61" t="s">
        <v>1</v>
      </c>
      <c r="B1974" s="17"/>
      <c r="C1974" s="59">
        <v>21</v>
      </c>
      <c r="D1974" s="93" t="s">
        <v>4219</v>
      </c>
      <c r="E1974" s="73" t="s">
        <v>4259</v>
      </c>
      <c r="F1974" s="73" t="s">
        <v>4263</v>
      </c>
      <c r="G1974" s="69">
        <v>1811</v>
      </c>
      <c r="H1974" s="333"/>
      <c r="I1974" s="57" t="s">
        <v>1</v>
      </c>
      <c r="J1974" s="72">
        <v>43172</v>
      </c>
      <c r="K1974" s="17"/>
    </row>
    <row r="1975" spans="1:11" s="14" customFormat="1" ht="38.25" x14ac:dyDescent="0.2">
      <c r="A1975" s="61" t="s">
        <v>1</v>
      </c>
      <c r="B1975" s="17"/>
      <c r="C1975" s="59">
        <v>22</v>
      </c>
      <c r="D1975" s="93" t="s">
        <v>4219</v>
      </c>
      <c r="E1975" s="73" t="s">
        <v>4259</v>
      </c>
      <c r="F1975" s="73" t="s">
        <v>4264</v>
      </c>
      <c r="G1975" s="69">
        <v>1811</v>
      </c>
      <c r="H1975" s="333"/>
      <c r="I1975" s="57" t="s">
        <v>1</v>
      </c>
      <c r="J1975" s="72">
        <v>43172</v>
      </c>
      <c r="K1975" s="17"/>
    </row>
    <row r="1976" spans="1:11" s="14" customFormat="1" ht="25.5" x14ac:dyDescent="0.2">
      <c r="A1976" s="61"/>
      <c r="B1976" s="17"/>
      <c r="C1976" s="59">
        <v>23</v>
      </c>
      <c r="D1976" s="73" t="s">
        <v>4219</v>
      </c>
      <c r="E1976" s="73" t="s">
        <v>4265</v>
      </c>
      <c r="F1976" s="73" t="s">
        <v>4266</v>
      </c>
      <c r="G1976" s="67">
        <v>1813</v>
      </c>
      <c r="H1976" s="69"/>
      <c r="I1976" s="57" t="s">
        <v>4246</v>
      </c>
      <c r="J1976" s="72">
        <v>41117</v>
      </c>
      <c r="K1976" s="17"/>
    </row>
    <row r="1977" spans="1:11" s="14" customFormat="1" ht="38.25" x14ac:dyDescent="0.2">
      <c r="A1977" s="61"/>
      <c r="B1977" s="17"/>
      <c r="C1977" s="59">
        <v>24</v>
      </c>
      <c r="D1977" s="73"/>
      <c r="E1977" s="73" t="s">
        <v>4267</v>
      </c>
      <c r="F1977" s="73" t="s">
        <v>2188</v>
      </c>
      <c r="G1977" s="69">
        <v>1819</v>
      </c>
      <c r="H1977" s="70"/>
      <c r="I1977" s="62"/>
      <c r="J1977" s="72">
        <v>41593</v>
      </c>
      <c r="K1977" s="17"/>
    </row>
    <row r="1978" spans="1:11" s="14" customFormat="1" ht="76.5" x14ac:dyDescent="0.2">
      <c r="A1978" s="61" t="s">
        <v>418</v>
      </c>
      <c r="B1978" s="17"/>
      <c r="C1978" s="59">
        <v>25</v>
      </c>
      <c r="D1978" s="73" t="s">
        <v>4219</v>
      </c>
      <c r="E1978" s="73" t="s">
        <v>4268</v>
      </c>
      <c r="F1978" s="73" t="s">
        <v>4269</v>
      </c>
      <c r="G1978" s="67">
        <v>1849</v>
      </c>
      <c r="H1978" s="69"/>
      <c r="I1978" s="57" t="s">
        <v>4270</v>
      </c>
      <c r="J1978" s="72">
        <v>41117</v>
      </c>
      <c r="K1978" s="17"/>
    </row>
    <row r="1979" spans="1:11" s="14" customFormat="1" ht="38.25" x14ac:dyDescent="0.2">
      <c r="A1979" s="61"/>
      <c r="B1979" s="17"/>
      <c r="C1979" s="59">
        <v>26</v>
      </c>
      <c r="D1979" s="73" t="s">
        <v>4219</v>
      </c>
      <c r="E1979" s="73" t="s">
        <v>4271</v>
      </c>
      <c r="F1979" s="73" t="s">
        <v>4272</v>
      </c>
      <c r="G1979" s="67">
        <v>1879</v>
      </c>
      <c r="H1979" s="69"/>
      <c r="I1979" s="62"/>
      <c r="J1979" s="72">
        <v>42279</v>
      </c>
      <c r="K1979" s="17"/>
    </row>
    <row r="1980" spans="1:11" s="14" customFormat="1" ht="38.25" x14ac:dyDescent="0.2">
      <c r="A1980" s="61" t="s">
        <v>1</v>
      </c>
      <c r="B1980" s="17"/>
      <c r="C1980" s="59">
        <v>27</v>
      </c>
      <c r="D1980" s="84" t="s">
        <v>4219</v>
      </c>
      <c r="E1980" s="62" t="s">
        <v>4273</v>
      </c>
      <c r="F1980" s="62" t="s">
        <v>4274</v>
      </c>
      <c r="G1980" s="57">
        <v>1890</v>
      </c>
      <c r="H1980" s="63"/>
      <c r="I1980" s="57" t="s">
        <v>1</v>
      </c>
      <c r="J1980" s="65">
        <v>43170</v>
      </c>
      <c r="K1980" s="17"/>
    </row>
    <row r="1981" spans="1:11" s="14" customFormat="1" ht="25.5" x14ac:dyDescent="0.2">
      <c r="A1981" s="61" t="s">
        <v>1</v>
      </c>
      <c r="B1981" s="17"/>
      <c r="C1981" s="59">
        <v>28</v>
      </c>
      <c r="D1981" s="73" t="s">
        <v>4254</v>
      </c>
      <c r="E1981" s="332" t="s">
        <v>2330</v>
      </c>
      <c r="F1981" s="332" t="s">
        <v>4275</v>
      </c>
      <c r="G1981" s="69">
        <v>1903</v>
      </c>
      <c r="H1981" s="70"/>
      <c r="I1981" s="57"/>
      <c r="J1981" s="72">
        <v>40352</v>
      </c>
      <c r="K1981" s="17"/>
    </row>
    <row r="1982" spans="1:11" s="14" customFormat="1" ht="25.5" x14ac:dyDescent="0.2">
      <c r="A1982" s="61" t="s">
        <v>1</v>
      </c>
      <c r="B1982" s="17"/>
      <c r="C1982" s="59">
        <v>29</v>
      </c>
      <c r="D1982" s="84" t="s">
        <v>4219</v>
      </c>
      <c r="E1982" s="62" t="s">
        <v>4276</v>
      </c>
      <c r="F1982" s="62" t="s">
        <v>4277</v>
      </c>
      <c r="G1982" s="57">
        <v>1908</v>
      </c>
      <c r="H1982" s="63"/>
      <c r="I1982" s="57" t="s">
        <v>1</v>
      </c>
      <c r="J1982" s="65">
        <v>43170</v>
      </c>
      <c r="K1982" s="17"/>
    </row>
    <row r="1983" spans="1:11" s="14" customFormat="1" ht="51" x14ac:dyDescent="0.2">
      <c r="A1983" s="61" t="s">
        <v>1</v>
      </c>
      <c r="B1983" s="17"/>
      <c r="C1983" s="59">
        <v>30</v>
      </c>
      <c r="D1983" s="93" t="s">
        <v>4219</v>
      </c>
      <c r="E1983" s="119" t="s">
        <v>4278</v>
      </c>
      <c r="F1983" s="62" t="s">
        <v>4279</v>
      </c>
      <c r="G1983" s="63">
        <v>1911</v>
      </c>
      <c r="H1983" s="64"/>
      <c r="I1983" s="57" t="s">
        <v>1</v>
      </c>
      <c r="J1983" s="65">
        <v>43170</v>
      </c>
      <c r="K1983" s="17"/>
    </row>
    <row r="1984" spans="1:11" s="14" customFormat="1" ht="51" x14ac:dyDescent="0.2">
      <c r="A1984" s="61" t="s">
        <v>1</v>
      </c>
      <c r="B1984" s="17"/>
      <c r="C1984" s="59">
        <v>31</v>
      </c>
      <c r="D1984" s="93" t="s">
        <v>4219</v>
      </c>
      <c r="E1984" s="119" t="s">
        <v>4278</v>
      </c>
      <c r="F1984" s="62" t="s">
        <v>4280</v>
      </c>
      <c r="G1984" s="63">
        <v>1912</v>
      </c>
      <c r="H1984" s="64"/>
      <c r="I1984" s="57" t="s">
        <v>1</v>
      </c>
      <c r="J1984" s="65">
        <v>43170</v>
      </c>
      <c r="K1984" s="17"/>
    </row>
    <row r="1985" spans="1:153" s="14" customFormat="1" ht="51" x14ac:dyDescent="0.2">
      <c r="A1985" s="61" t="s">
        <v>1</v>
      </c>
      <c r="B1985" s="17"/>
      <c r="C1985" s="59">
        <v>32</v>
      </c>
      <c r="D1985" s="62" t="s">
        <v>4219</v>
      </c>
      <c r="E1985" s="62" t="s">
        <v>4281</v>
      </c>
      <c r="F1985" s="62" t="s">
        <v>4282</v>
      </c>
      <c r="G1985" s="57">
        <v>1915</v>
      </c>
      <c r="H1985" s="63"/>
      <c r="I1985" s="57" t="s">
        <v>4246</v>
      </c>
      <c r="J1985" s="65">
        <v>41117</v>
      </c>
      <c r="K1985" s="17"/>
    </row>
    <row r="1986" spans="1:153" s="14" customFormat="1" ht="38.25" x14ac:dyDescent="0.2">
      <c r="A1986" s="109"/>
      <c r="B1986" s="126"/>
      <c r="C1986" s="59">
        <v>33</v>
      </c>
      <c r="D1986" s="334" t="s">
        <v>4219</v>
      </c>
      <c r="E1986" s="110" t="s">
        <v>4283</v>
      </c>
      <c r="F1986" s="110" t="s">
        <v>4284</v>
      </c>
      <c r="G1986" s="112">
        <v>1936</v>
      </c>
      <c r="H1986" s="113"/>
      <c r="I1986" s="60" t="s">
        <v>4285</v>
      </c>
      <c r="J1986" s="114">
        <v>41293</v>
      </c>
      <c r="K1986" s="126"/>
      <c r="L1986" s="76"/>
      <c r="M1986" s="76"/>
      <c r="N1986" s="76"/>
      <c r="O1986" s="76"/>
      <c r="P1986" s="76"/>
      <c r="Q1986" s="76"/>
      <c r="R1986" s="76"/>
      <c r="S1986" s="76"/>
      <c r="T1986" s="76"/>
      <c r="U1986" s="76"/>
      <c r="V1986" s="76"/>
      <c r="W1986" s="76"/>
      <c r="X1986" s="76"/>
      <c r="Y1986" s="76"/>
      <c r="Z1986" s="76"/>
      <c r="AA1986" s="76"/>
      <c r="AB1986" s="76"/>
      <c r="AC1986" s="76"/>
      <c r="AD1986" s="76"/>
      <c r="AE1986" s="76"/>
      <c r="AF1986" s="76"/>
      <c r="AG1986" s="76"/>
      <c r="AH1986" s="76"/>
      <c r="AI1986" s="76"/>
      <c r="AJ1986" s="76"/>
      <c r="AK1986" s="76"/>
      <c r="AL1986" s="76"/>
      <c r="AM1986" s="76"/>
      <c r="AN1986" s="76"/>
      <c r="AO1986" s="76"/>
      <c r="AP1986" s="76"/>
      <c r="AQ1986" s="76"/>
      <c r="AR1986" s="76"/>
      <c r="AS1986" s="76"/>
      <c r="AT1986" s="76"/>
      <c r="AU1986" s="76"/>
      <c r="AV1986" s="76"/>
      <c r="AW1986" s="76"/>
      <c r="AX1986" s="76"/>
      <c r="AY1986" s="76"/>
      <c r="AZ1986" s="76"/>
      <c r="BA1986" s="76"/>
      <c r="BB1986" s="76"/>
      <c r="BC1986" s="76"/>
      <c r="BD1986" s="76"/>
      <c r="BE1986" s="76"/>
      <c r="BF1986" s="76"/>
      <c r="BG1986" s="76"/>
      <c r="BH1986" s="76"/>
      <c r="BI1986" s="76"/>
      <c r="BJ1986" s="76"/>
      <c r="BK1986" s="76"/>
      <c r="BL1986" s="76"/>
      <c r="BM1986" s="76"/>
      <c r="BN1986" s="76"/>
      <c r="BO1986" s="76"/>
      <c r="BP1986" s="76"/>
      <c r="BQ1986" s="76"/>
      <c r="BR1986" s="76"/>
      <c r="BS1986" s="76"/>
      <c r="BT1986" s="76"/>
      <c r="BU1986" s="76"/>
      <c r="BV1986" s="76"/>
      <c r="BW1986" s="76"/>
      <c r="BX1986" s="76"/>
      <c r="BY1986" s="76"/>
      <c r="BZ1986" s="76"/>
      <c r="CA1986" s="76"/>
      <c r="CB1986" s="76"/>
      <c r="CC1986" s="76"/>
      <c r="CD1986" s="76"/>
      <c r="CE1986" s="76"/>
      <c r="CF1986" s="76"/>
      <c r="CG1986" s="76"/>
      <c r="CH1986" s="76"/>
      <c r="CI1986" s="76"/>
      <c r="CJ1986" s="76"/>
      <c r="CK1986" s="76"/>
      <c r="CL1986" s="76"/>
      <c r="CM1986" s="76"/>
      <c r="CN1986" s="76"/>
      <c r="CO1986" s="76"/>
      <c r="CP1986" s="76"/>
      <c r="CQ1986" s="76"/>
      <c r="CR1986" s="76"/>
      <c r="CS1986" s="76"/>
      <c r="CT1986" s="76"/>
      <c r="CU1986" s="76"/>
      <c r="CV1986" s="76"/>
      <c r="CW1986" s="76"/>
      <c r="CX1986" s="76"/>
      <c r="CY1986" s="76"/>
      <c r="CZ1986" s="76"/>
      <c r="DA1986" s="76"/>
      <c r="DB1986" s="76"/>
      <c r="DC1986" s="76"/>
      <c r="DD1986" s="76"/>
      <c r="DE1986" s="76"/>
      <c r="DF1986" s="76"/>
      <c r="DG1986" s="76"/>
      <c r="DH1986" s="76"/>
      <c r="DI1986" s="76"/>
      <c r="DJ1986" s="76"/>
      <c r="DK1986" s="76"/>
      <c r="DL1986" s="76"/>
      <c r="DM1986" s="76"/>
      <c r="DN1986" s="76"/>
      <c r="DO1986" s="76"/>
      <c r="DP1986" s="76"/>
      <c r="DQ1986" s="76"/>
      <c r="DR1986" s="76"/>
      <c r="DS1986" s="76"/>
      <c r="DT1986" s="76"/>
      <c r="DU1986" s="76"/>
      <c r="DV1986" s="76"/>
      <c r="DW1986" s="76"/>
      <c r="DX1986" s="76"/>
      <c r="DY1986" s="76"/>
      <c r="DZ1986" s="76"/>
      <c r="EA1986" s="76"/>
      <c r="EB1986" s="76"/>
      <c r="EC1986" s="76"/>
      <c r="ED1986" s="76"/>
      <c r="EE1986" s="76"/>
      <c r="EF1986" s="76"/>
      <c r="EG1986" s="76"/>
      <c r="EH1986" s="76"/>
      <c r="EI1986" s="76"/>
      <c r="EJ1986" s="76"/>
      <c r="EK1986" s="76"/>
      <c r="EL1986" s="76"/>
      <c r="EM1986" s="76"/>
      <c r="EN1986" s="76"/>
      <c r="EO1986" s="76"/>
      <c r="EP1986" s="76"/>
      <c r="EQ1986" s="76"/>
      <c r="ER1986" s="76"/>
      <c r="ES1986" s="76"/>
      <c r="ET1986" s="76"/>
      <c r="EU1986" s="76"/>
      <c r="EV1986" s="76"/>
      <c r="EW1986" s="76"/>
    </row>
    <row r="1987" spans="1:153" s="14" customFormat="1" ht="25.5" x14ac:dyDescent="0.2">
      <c r="A1987" s="61" t="s">
        <v>1</v>
      </c>
      <c r="B1987" s="17"/>
      <c r="C1987" s="59">
        <v>34</v>
      </c>
      <c r="D1987" s="84" t="s">
        <v>4219</v>
      </c>
      <c r="E1987" s="62" t="s">
        <v>4286</v>
      </c>
      <c r="F1987" s="62" t="s">
        <v>4287</v>
      </c>
      <c r="G1987" s="57">
        <v>1936</v>
      </c>
      <c r="H1987" s="63"/>
      <c r="I1987" s="57" t="s">
        <v>1</v>
      </c>
      <c r="J1987" s="65">
        <v>43170</v>
      </c>
      <c r="K1987" s="17"/>
    </row>
    <row r="1988" spans="1:153" s="14" customFormat="1" ht="25.5" x14ac:dyDescent="0.2">
      <c r="A1988" s="61" t="s">
        <v>1</v>
      </c>
      <c r="B1988" s="17"/>
      <c r="C1988" s="59">
        <v>35</v>
      </c>
      <c r="D1988" s="62" t="s">
        <v>4254</v>
      </c>
      <c r="E1988" s="62" t="s">
        <v>4288</v>
      </c>
      <c r="F1988" s="62" t="s">
        <v>4289</v>
      </c>
      <c r="G1988" s="63">
        <v>1934</v>
      </c>
      <c r="H1988" s="64"/>
      <c r="I1988" s="57"/>
      <c r="J1988" s="65"/>
      <c r="K1988" s="17"/>
    </row>
    <row r="1989" spans="1:153" s="14" customFormat="1" ht="38.25" x14ac:dyDescent="0.2">
      <c r="A1989" s="61" t="s">
        <v>1</v>
      </c>
      <c r="B1989" s="17"/>
      <c r="C1989" s="59">
        <v>36</v>
      </c>
      <c r="D1989" s="84" t="s">
        <v>4219</v>
      </c>
      <c r="E1989" s="62" t="s">
        <v>4290</v>
      </c>
      <c r="F1989" s="62" t="s">
        <v>4291</v>
      </c>
      <c r="G1989" s="96">
        <v>1881</v>
      </c>
      <c r="H1989" s="335"/>
      <c r="I1989" s="57" t="s">
        <v>1</v>
      </c>
      <c r="J1989" s="65">
        <v>43125</v>
      </c>
      <c r="K1989" s="17"/>
    </row>
    <row r="1990" spans="1:153" s="14" customFormat="1" ht="12.75" x14ac:dyDescent="0.2">
      <c r="A1990" s="61" t="s">
        <v>1</v>
      </c>
      <c r="B1990" s="17"/>
      <c r="C1990" s="59">
        <v>37</v>
      </c>
      <c r="D1990" s="73" t="s">
        <v>4254</v>
      </c>
      <c r="E1990" s="85" t="s">
        <v>4292</v>
      </c>
      <c r="F1990" s="62" t="s">
        <v>4293</v>
      </c>
      <c r="G1990" s="63">
        <v>1983</v>
      </c>
      <c r="H1990" s="64"/>
      <c r="I1990" s="57"/>
      <c r="J1990" s="65">
        <v>40352</v>
      </c>
      <c r="K1990" s="17"/>
    </row>
    <row r="1991" spans="1:153" s="14" customFormat="1" ht="38.25" x14ac:dyDescent="0.2">
      <c r="A1991" s="61"/>
      <c r="B1991" s="17"/>
      <c r="C1991" s="59">
        <v>38</v>
      </c>
      <c r="D1991" s="84" t="s">
        <v>4219</v>
      </c>
      <c r="E1991" s="62" t="s">
        <v>4294</v>
      </c>
      <c r="F1991" s="62" t="s">
        <v>4295</v>
      </c>
      <c r="G1991" s="63" t="s">
        <v>4296</v>
      </c>
      <c r="H1991" s="64"/>
      <c r="I1991" s="57" t="s">
        <v>4297</v>
      </c>
      <c r="J1991" s="65">
        <v>42569</v>
      </c>
      <c r="K1991" s="17"/>
    </row>
    <row r="1992" spans="1:153" s="14" customFormat="1" ht="38.25" x14ac:dyDescent="0.2">
      <c r="A1992" s="61" t="s">
        <v>1</v>
      </c>
      <c r="B1992" s="17"/>
      <c r="C1992" s="59">
        <v>39</v>
      </c>
      <c r="D1992" s="73" t="s">
        <v>4254</v>
      </c>
      <c r="E1992" s="62" t="s">
        <v>4298</v>
      </c>
      <c r="F1992" s="62" t="s">
        <v>4299</v>
      </c>
      <c r="G1992" s="63">
        <v>1909</v>
      </c>
      <c r="H1992" s="64"/>
      <c r="I1992" s="57"/>
      <c r="J1992" s="65"/>
      <c r="K1992" s="17"/>
    </row>
    <row r="1993" spans="1:153" s="14" customFormat="1" ht="25.5" x14ac:dyDescent="0.2">
      <c r="A1993" s="61"/>
      <c r="B1993" s="17"/>
      <c r="C1993" s="59">
        <v>40</v>
      </c>
      <c r="D1993" s="73" t="s">
        <v>4219</v>
      </c>
      <c r="E1993" s="62" t="s">
        <v>4300</v>
      </c>
      <c r="F1993" s="62" t="s">
        <v>4301</v>
      </c>
      <c r="G1993" s="57">
        <v>1979</v>
      </c>
      <c r="H1993" s="63"/>
      <c r="I1993" s="57" t="s">
        <v>4246</v>
      </c>
      <c r="J1993" s="65">
        <v>41117</v>
      </c>
      <c r="K1993" s="17"/>
    </row>
    <row r="1994" spans="1:153" s="14" customFormat="1" ht="25.5" x14ac:dyDescent="0.2">
      <c r="A1994" s="61"/>
      <c r="B1994" s="17"/>
      <c r="C1994" s="59">
        <v>41</v>
      </c>
      <c r="D1994" s="73" t="s">
        <v>4219</v>
      </c>
      <c r="E1994" s="62" t="s">
        <v>4302</v>
      </c>
      <c r="F1994" s="62" t="s">
        <v>4303</v>
      </c>
      <c r="G1994" s="57" t="s">
        <v>4304</v>
      </c>
      <c r="H1994" s="63"/>
      <c r="I1994" s="57" t="s">
        <v>4246</v>
      </c>
      <c r="J1994" s="65">
        <v>41117</v>
      </c>
      <c r="K1994" s="17"/>
    </row>
    <row r="1995" spans="1:153" s="14" customFormat="1" ht="25.5" x14ac:dyDescent="0.2">
      <c r="A1995" s="61" t="s">
        <v>1</v>
      </c>
      <c r="B1995" s="17"/>
      <c r="C1995" s="59">
        <v>42</v>
      </c>
      <c r="D1995" s="73" t="s">
        <v>4254</v>
      </c>
      <c r="E1995" s="62" t="s">
        <v>4305</v>
      </c>
      <c r="F1995" s="62" t="s">
        <v>4306</v>
      </c>
      <c r="G1995" s="63">
        <v>1923</v>
      </c>
      <c r="H1995" s="64"/>
      <c r="I1995" s="57"/>
      <c r="J1995" s="65"/>
      <c r="K1995" s="17"/>
    </row>
    <row r="1996" spans="1:153" s="14" customFormat="1" ht="38.25" x14ac:dyDescent="0.2">
      <c r="A1996" s="61" t="s">
        <v>1</v>
      </c>
      <c r="B1996" s="17"/>
      <c r="C1996" s="59">
        <v>43</v>
      </c>
      <c r="D1996" s="93" t="s">
        <v>4307</v>
      </c>
      <c r="E1996" s="62" t="s">
        <v>4308</v>
      </c>
      <c r="F1996" s="62" t="s">
        <v>4309</v>
      </c>
      <c r="G1996" s="57">
        <v>2004</v>
      </c>
      <c r="H1996" s="63"/>
      <c r="I1996" s="57" t="s">
        <v>1</v>
      </c>
      <c r="J1996" s="65">
        <v>43173</v>
      </c>
      <c r="K1996" s="17"/>
    </row>
    <row r="1997" spans="1:153" s="14" customFormat="1" ht="25.5" x14ac:dyDescent="0.2">
      <c r="A1997" s="61" t="s">
        <v>1</v>
      </c>
      <c r="B1997" s="17"/>
      <c r="C1997" s="59">
        <v>44</v>
      </c>
      <c r="D1997" s="93" t="s">
        <v>4310</v>
      </c>
      <c r="E1997" s="62" t="s">
        <v>4311</v>
      </c>
      <c r="F1997" s="62" t="s">
        <v>4312</v>
      </c>
      <c r="G1997" s="63">
        <v>1992</v>
      </c>
      <c r="H1997" s="64"/>
      <c r="I1997" s="57"/>
      <c r="J1997" s="65"/>
      <c r="K1997" s="17"/>
    </row>
    <row r="1998" spans="1:153" s="14" customFormat="1" ht="25.5" x14ac:dyDescent="0.2">
      <c r="A1998" s="61" t="s">
        <v>1</v>
      </c>
      <c r="B1998" s="17"/>
      <c r="C1998" s="59">
        <v>45</v>
      </c>
      <c r="D1998" s="93" t="s">
        <v>4313</v>
      </c>
      <c r="E1998" s="62" t="s">
        <v>4314</v>
      </c>
      <c r="F1998" s="62" t="s">
        <v>4315</v>
      </c>
      <c r="G1998" s="63">
        <v>1962</v>
      </c>
      <c r="H1998" s="64"/>
      <c r="I1998" s="57" t="s">
        <v>1</v>
      </c>
      <c r="J1998" s="65">
        <v>43176</v>
      </c>
      <c r="K1998" s="17"/>
    </row>
    <row r="1999" spans="1:153" s="14" customFormat="1" ht="51" x14ac:dyDescent="0.2">
      <c r="A1999" s="61"/>
      <c r="B1999" s="17"/>
      <c r="C1999" s="59">
        <v>46</v>
      </c>
      <c r="D1999" s="84" t="s">
        <v>4219</v>
      </c>
      <c r="E1999" s="62" t="s">
        <v>4316</v>
      </c>
      <c r="F1999" s="62" t="s">
        <v>4317</v>
      </c>
      <c r="G1999" s="63">
        <v>1734</v>
      </c>
      <c r="H1999" s="64"/>
      <c r="I1999" s="57" t="s">
        <v>4318</v>
      </c>
      <c r="J1999" s="65">
        <v>42609</v>
      </c>
      <c r="K1999" s="17"/>
    </row>
    <row r="2000" spans="1:153" s="14" customFormat="1" ht="38.25" x14ac:dyDescent="0.2">
      <c r="A2000" s="61" t="s">
        <v>1</v>
      </c>
      <c r="B2000" s="17"/>
      <c r="C2000" s="59">
        <v>47</v>
      </c>
      <c r="D2000" s="62" t="s">
        <v>4219</v>
      </c>
      <c r="E2000" s="62" t="s">
        <v>4319</v>
      </c>
      <c r="F2000" s="62" t="s">
        <v>4320</v>
      </c>
      <c r="G2000" s="57">
        <v>1855</v>
      </c>
      <c r="H2000" s="64"/>
      <c r="I2000" s="57" t="s">
        <v>4321</v>
      </c>
      <c r="J2000" s="65">
        <v>41117</v>
      </c>
      <c r="K2000" s="17"/>
    </row>
    <row r="2001" spans="1:11" s="14" customFormat="1" ht="25.5" x14ac:dyDescent="0.2">
      <c r="A2001" s="61"/>
      <c r="B2001" s="17"/>
      <c r="C2001" s="59">
        <v>48</v>
      </c>
      <c r="D2001" s="93" t="s">
        <v>4219</v>
      </c>
      <c r="E2001" s="73" t="s">
        <v>4322</v>
      </c>
      <c r="F2001" s="62" t="s">
        <v>4323</v>
      </c>
      <c r="G2001" s="69">
        <v>1758</v>
      </c>
      <c r="H2001" s="70"/>
      <c r="I2001" s="57" t="s">
        <v>4318</v>
      </c>
      <c r="J2001" s="72">
        <v>42609</v>
      </c>
      <c r="K2001" s="17"/>
    </row>
    <row r="2002" spans="1:11" s="14" customFormat="1" ht="38.25" x14ac:dyDescent="0.2">
      <c r="A2002" s="61"/>
      <c r="B2002" s="17"/>
      <c r="C2002" s="59">
        <v>49</v>
      </c>
      <c r="D2002" s="93" t="s">
        <v>4219</v>
      </c>
      <c r="E2002" s="73" t="s">
        <v>4324</v>
      </c>
      <c r="F2002" s="73" t="s">
        <v>4325</v>
      </c>
      <c r="G2002" s="69">
        <v>1822</v>
      </c>
      <c r="H2002" s="70"/>
      <c r="I2002" s="57" t="s">
        <v>4318</v>
      </c>
      <c r="J2002" s="72">
        <v>42609</v>
      </c>
      <c r="K2002" s="17"/>
    </row>
    <row r="2003" spans="1:11" s="14" customFormat="1" ht="76.5" x14ac:dyDescent="0.2">
      <c r="A2003" s="61" t="s">
        <v>1</v>
      </c>
      <c r="B2003" s="17"/>
      <c r="C2003" s="59">
        <v>50</v>
      </c>
      <c r="D2003" s="73" t="s">
        <v>4254</v>
      </c>
      <c r="E2003" s="73" t="s">
        <v>4326</v>
      </c>
      <c r="F2003" s="332" t="s">
        <v>4327</v>
      </c>
      <c r="G2003" s="69">
        <v>1787</v>
      </c>
      <c r="H2003" s="70"/>
      <c r="I2003" s="57"/>
      <c r="J2003" s="72"/>
      <c r="K2003" s="17"/>
    </row>
    <row r="2004" spans="1:11" s="14" customFormat="1" ht="63.75" x14ac:dyDescent="0.2">
      <c r="A2004" s="61"/>
      <c r="B2004" s="17"/>
      <c r="C2004" s="59">
        <v>51</v>
      </c>
      <c r="D2004" s="73" t="s">
        <v>4254</v>
      </c>
      <c r="E2004" s="73" t="s">
        <v>4328</v>
      </c>
      <c r="F2004" s="85" t="s">
        <v>4327</v>
      </c>
      <c r="G2004" s="69">
        <v>1859</v>
      </c>
      <c r="H2004" s="70"/>
      <c r="I2004" s="57" t="s">
        <v>4246</v>
      </c>
      <c r="J2004" s="72"/>
      <c r="K2004" s="17"/>
    </row>
    <row r="2005" spans="1:11" s="14" customFormat="1" ht="25.5" x14ac:dyDescent="0.2">
      <c r="A2005" s="61" t="s">
        <v>1</v>
      </c>
      <c r="B2005" s="17"/>
      <c r="C2005" s="59">
        <v>52</v>
      </c>
      <c r="D2005" s="93" t="s">
        <v>4219</v>
      </c>
      <c r="E2005" s="73" t="s">
        <v>4329</v>
      </c>
      <c r="F2005" s="73" t="s">
        <v>4327</v>
      </c>
      <c r="G2005" s="69">
        <v>1876</v>
      </c>
      <c r="H2005" s="70"/>
      <c r="I2005" s="57" t="s">
        <v>1</v>
      </c>
      <c r="J2005" s="72">
        <v>43041</v>
      </c>
      <c r="K2005" s="17"/>
    </row>
    <row r="2006" spans="1:11" s="14" customFormat="1" ht="51" x14ac:dyDescent="0.2">
      <c r="A2006" s="61"/>
      <c r="B2006" s="17"/>
      <c r="C2006" s="59">
        <v>53</v>
      </c>
      <c r="D2006" s="73" t="s">
        <v>4219</v>
      </c>
      <c r="E2006" s="332" t="s">
        <v>4330</v>
      </c>
      <c r="F2006" s="73" t="s">
        <v>4331</v>
      </c>
      <c r="G2006" s="69">
        <v>1850</v>
      </c>
      <c r="H2006" s="70"/>
      <c r="I2006" s="57"/>
      <c r="J2006" s="336"/>
      <c r="K2006" s="17"/>
    </row>
    <row r="2007" spans="1:11" s="14" customFormat="1" ht="38.25" x14ac:dyDescent="0.2">
      <c r="A2007" s="61"/>
      <c r="B2007" s="17"/>
      <c r="C2007" s="59">
        <v>54</v>
      </c>
      <c r="D2007" s="73" t="s">
        <v>4219</v>
      </c>
      <c r="E2007" s="332" t="s">
        <v>4332</v>
      </c>
      <c r="F2007" s="332" t="s">
        <v>4333</v>
      </c>
      <c r="G2007" s="69">
        <v>1861</v>
      </c>
      <c r="H2007" s="70"/>
      <c r="I2007" s="57" t="s">
        <v>4246</v>
      </c>
      <c r="J2007" s="72">
        <v>40352</v>
      </c>
      <c r="K2007" s="17"/>
    </row>
    <row r="2008" spans="1:11" s="14" customFormat="1" ht="38.25" x14ac:dyDescent="0.2">
      <c r="A2008" s="61" t="s">
        <v>1</v>
      </c>
      <c r="B2008" s="17"/>
      <c r="C2008" s="59">
        <v>55</v>
      </c>
      <c r="D2008" s="73" t="s">
        <v>4334</v>
      </c>
      <c r="E2008" s="332" t="s">
        <v>4335</v>
      </c>
      <c r="F2008" s="73" t="s">
        <v>4336</v>
      </c>
      <c r="G2008" s="69">
        <v>1871</v>
      </c>
      <c r="H2008" s="70"/>
      <c r="I2008" s="57"/>
      <c r="J2008" s="72">
        <v>40352</v>
      </c>
      <c r="K2008" s="17"/>
    </row>
    <row r="2009" spans="1:11" s="14" customFormat="1" ht="51" x14ac:dyDescent="0.2">
      <c r="A2009" s="61"/>
      <c r="B2009" s="17"/>
      <c r="C2009" s="59">
        <v>56</v>
      </c>
      <c r="D2009" s="73" t="s">
        <v>4254</v>
      </c>
      <c r="E2009" s="332" t="s">
        <v>4337</v>
      </c>
      <c r="F2009" s="332" t="s">
        <v>4338</v>
      </c>
      <c r="G2009" s="69">
        <v>1872</v>
      </c>
      <c r="H2009" s="73"/>
      <c r="I2009" s="57" t="s">
        <v>4246</v>
      </c>
      <c r="J2009" s="72" t="s">
        <v>4339</v>
      </c>
      <c r="K2009" s="17"/>
    </row>
    <row r="2010" spans="1:11" s="14" customFormat="1" ht="38.25" x14ac:dyDescent="0.2">
      <c r="A2010" s="61"/>
      <c r="B2010" s="17"/>
      <c r="C2010" s="59">
        <v>57</v>
      </c>
      <c r="D2010" s="62" t="s">
        <v>4254</v>
      </c>
      <c r="E2010" s="62" t="s">
        <v>4340</v>
      </c>
      <c r="F2010" s="85" t="s">
        <v>4341</v>
      </c>
      <c r="G2010" s="63">
        <v>1793</v>
      </c>
      <c r="H2010" s="64"/>
      <c r="I2010" s="57"/>
      <c r="J2010" s="65"/>
      <c r="K2010" s="17"/>
    </row>
    <row r="2011" spans="1:11" s="14" customFormat="1" ht="63.75" x14ac:dyDescent="0.2">
      <c r="A2011" s="61"/>
      <c r="B2011" s="17"/>
      <c r="C2011" s="59">
        <v>58</v>
      </c>
      <c r="D2011" s="73" t="s">
        <v>4219</v>
      </c>
      <c r="E2011" s="73" t="s">
        <v>4342</v>
      </c>
      <c r="F2011" s="73" t="s">
        <v>4343</v>
      </c>
      <c r="G2011" s="69">
        <v>1724</v>
      </c>
      <c r="H2011" s="70"/>
      <c r="I2011" s="57" t="s">
        <v>4344</v>
      </c>
      <c r="J2011" s="72">
        <v>41115</v>
      </c>
      <c r="K2011" s="17"/>
    </row>
    <row r="2012" spans="1:11" s="14" customFormat="1" ht="25.5" x14ac:dyDescent="0.2">
      <c r="A2012" s="61" t="s">
        <v>1</v>
      </c>
      <c r="B2012" s="17"/>
      <c r="C2012" s="59">
        <v>59</v>
      </c>
      <c r="D2012" s="73" t="s">
        <v>4254</v>
      </c>
      <c r="E2012" s="332" t="s">
        <v>4345</v>
      </c>
      <c r="F2012" s="73" t="s">
        <v>4346</v>
      </c>
      <c r="G2012" s="69">
        <v>1859</v>
      </c>
      <c r="H2012" s="70"/>
      <c r="I2012" s="57"/>
      <c r="J2012" s="72"/>
      <c r="K2012" s="17"/>
    </row>
    <row r="2013" spans="1:11" s="14" customFormat="1" ht="153" x14ac:dyDescent="0.2">
      <c r="A2013" s="61"/>
      <c r="B2013" s="17"/>
      <c r="C2013" s="59">
        <v>60</v>
      </c>
      <c r="D2013" s="73" t="s">
        <v>4219</v>
      </c>
      <c r="E2013" s="73" t="s">
        <v>4347</v>
      </c>
      <c r="F2013" s="62" t="s">
        <v>4348</v>
      </c>
      <c r="G2013" s="69">
        <v>1828</v>
      </c>
      <c r="H2013" s="70"/>
      <c r="I2013" s="57" t="s">
        <v>4344</v>
      </c>
      <c r="J2013" s="72">
        <v>41115</v>
      </c>
      <c r="K2013" s="17"/>
    </row>
    <row r="2014" spans="1:11" s="14" customFormat="1" ht="12.75" x14ac:dyDescent="0.2">
      <c r="A2014" s="107" t="s">
        <v>52</v>
      </c>
      <c r="B2014" s="17"/>
      <c r="C2014" s="59">
        <v>61</v>
      </c>
      <c r="D2014" s="93" t="s">
        <v>4219</v>
      </c>
      <c r="E2014" s="332" t="s">
        <v>4349</v>
      </c>
      <c r="F2014" s="62" t="s">
        <v>4350</v>
      </c>
      <c r="G2014" s="69"/>
      <c r="H2014" s="70"/>
      <c r="I2014" s="57" t="s">
        <v>4318</v>
      </c>
      <c r="J2014" s="72">
        <v>42608</v>
      </c>
      <c r="K2014" s="17"/>
    </row>
    <row r="2015" spans="1:11" s="14" customFormat="1" ht="38.25" x14ac:dyDescent="0.2">
      <c r="A2015" s="61"/>
      <c r="B2015" s="17"/>
      <c r="C2015" s="59">
        <v>62</v>
      </c>
      <c r="D2015" s="93" t="s">
        <v>4254</v>
      </c>
      <c r="E2015" s="73" t="s">
        <v>4351</v>
      </c>
      <c r="F2015" s="73" t="s">
        <v>4352</v>
      </c>
      <c r="G2015" s="69">
        <v>1765</v>
      </c>
      <c r="H2015" s="73"/>
      <c r="I2015" s="57" t="s">
        <v>4318</v>
      </c>
      <c r="J2015" s="72">
        <v>42608</v>
      </c>
      <c r="K2015" s="17"/>
    </row>
    <row r="2016" spans="1:11" s="14" customFormat="1" ht="38.25" x14ac:dyDescent="0.2">
      <c r="A2016" s="61"/>
      <c r="B2016" s="17"/>
      <c r="C2016" s="59">
        <v>63</v>
      </c>
      <c r="D2016" s="93" t="s">
        <v>4219</v>
      </c>
      <c r="E2016" s="73" t="s">
        <v>4353</v>
      </c>
      <c r="F2016" s="73" t="s">
        <v>4354</v>
      </c>
      <c r="G2016" s="69" t="s">
        <v>4355</v>
      </c>
      <c r="H2016" s="70"/>
      <c r="I2016" s="57" t="s">
        <v>4318</v>
      </c>
      <c r="J2016" s="72">
        <v>42609</v>
      </c>
      <c r="K2016" s="17"/>
    </row>
    <row r="2017" spans="1:11" s="14" customFormat="1" ht="38.25" x14ac:dyDescent="0.2">
      <c r="A2017" s="61" t="s">
        <v>4356</v>
      </c>
      <c r="B2017" s="17"/>
      <c r="C2017" s="59">
        <v>64</v>
      </c>
      <c r="D2017" s="73" t="s">
        <v>4254</v>
      </c>
      <c r="E2017" s="73" t="s">
        <v>4357</v>
      </c>
      <c r="F2017" s="73" t="s">
        <v>4358</v>
      </c>
      <c r="G2017" s="69">
        <v>1733</v>
      </c>
      <c r="H2017" s="73"/>
      <c r="I2017" s="57" t="s">
        <v>4246</v>
      </c>
      <c r="J2017" s="72">
        <v>41117</v>
      </c>
      <c r="K2017" s="17"/>
    </row>
    <row r="2018" spans="1:11" s="14" customFormat="1" ht="12.75" x14ac:dyDescent="0.2">
      <c r="A2018" s="107" t="s">
        <v>52</v>
      </c>
      <c r="B2018" s="17"/>
      <c r="C2018" s="59">
        <v>65</v>
      </c>
      <c r="D2018" s="93" t="s">
        <v>4219</v>
      </c>
      <c r="E2018" s="73" t="s">
        <v>4359</v>
      </c>
      <c r="F2018" s="73" t="s">
        <v>4360</v>
      </c>
      <c r="G2018" s="67">
        <v>1853</v>
      </c>
      <c r="H2018" s="70"/>
      <c r="I2018" s="57" t="s">
        <v>4318</v>
      </c>
      <c r="J2018" s="72">
        <v>42608</v>
      </c>
      <c r="K2018" s="17"/>
    </row>
    <row r="2019" spans="1:11" s="14" customFormat="1" ht="25.5" x14ac:dyDescent="0.2">
      <c r="A2019" s="61" t="s">
        <v>1</v>
      </c>
      <c r="B2019" s="17"/>
      <c r="C2019" s="59">
        <v>66</v>
      </c>
      <c r="D2019" s="73" t="s">
        <v>4313</v>
      </c>
      <c r="E2019" s="73" t="s">
        <v>4361</v>
      </c>
      <c r="F2019" s="73" t="s">
        <v>4362</v>
      </c>
      <c r="G2019" s="69" t="s">
        <v>4363</v>
      </c>
      <c r="H2019" s="70"/>
      <c r="I2019" s="57"/>
      <c r="J2019" s="72"/>
      <c r="K2019" s="17"/>
    </row>
    <row r="2020" spans="1:11" s="14" customFormat="1" ht="63.75" x14ac:dyDescent="0.2">
      <c r="A2020" s="61"/>
      <c r="B2020" s="17"/>
      <c r="C2020" s="59">
        <v>67</v>
      </c>
      <c r="D2020" s="73" t="s">
        <v>4219</v>
      </c>
      <c r="E2020" s="73" t="s">
        <v>4364</v>
      </c>
      <c r="F2020" s="73" t="s">
        <v>157</v>
      </c>
      <c r="G2020" s="69">
        <v>1843</v>
      </c>
      <c r="H2020" s="70"/>
      <c r="I2020" s="57" t="s">
        <v>4246</v>
      </c>
      <c r="J2020" s="65">
        <v>41115</v>
      </c>
      <c r="K2020" s="17"/>
    </row>
    <row r="2021" spans="1:11" s="14" customFormat="1" ht="76.5" x14ac:dyDescent="0.2">
      <c r="A2021" s="61"/>
      <c r="B2021" s="17"/>
      <c r="C2021" s="59">
        <v>68</v>
      </c>
      <c r="D2021" s="73" t="s">
        <v>4219</v>
      </c>
      <c r="E2021" s="73" t="s">
        <v>4365</v>
      </c>
      <c r="F2021" s="73" t="s">
        <v>157</v>
      </c>
      <c r="G2021" s="69">
        <v>1863</v>
      </c>
      <c r="H2021" s="70"/>
      <c r="I2021" s="57" t="s">
        <v>4246</v>
      </c>
      <c r="J2021" s="72">
        <v>41115</v>
      </c>
      <c r="K2021" s="17"/>
    </row>
    <row r="2022" spans="1:11" s="14" customFormat="1" ht="63.75" x14ac:dyDescent="0.2">
      <c r="A2022" s="61"/>
      <c r="B2022" s="17"/>
      <c r="C2022" s="59">
        <v>69</v>
      </c>
      <c r="D2022" s="73" t="s">
        <v>4219</v>
      </c>
      <c r="E2022" s="73" t="s">
        <v>4366</v>
      </c>
      <c r="F2022" s="73" t="s">
        <v>4367</v>
      </c>
      <c r="G2022" s="67">
        <v>1893</v>
      </c>
      <c r="H2022" s="69"/>
      <c r="I2022" s="57" t="s">
        <v>4246</v>
      </c>
      <c r="J2022" s="72">
        <v>41117</v>
      </c>
      <c r="K2022" s="17"/>
    </row>
    <row r="2023" spans="1:11" s="14" customFormat="1" ht="25.5" x14ac:dyDescent="0.2">
      <c r="A2023" s="61"/>
      <c r="B2023" s="17"/>
      <c r="C2023" s="59">
        <v>70</v>
      </c>
      <c r="D2023" s="73" t="s">
        <v>4219</v>
      </c>
      <c r="E2023" s="73" t="s">
        <v>4368</v>
      </c>
      <c r="F2023" s="73" t="s">
        <v>157</v>
      </c>
      <c r="G2023" s="67">
        <v>1898</v>
      </c>
      <c r="H2023" s="69"/>
      <c r="I2023" s="57" t="s">
        <v>4246</v>
      </c>
      <c r="J2023" s="72">
        <v>41117</v>
      </c>
      <c r="K2023" s="17"/>
    </row>
    <row r="2024" spans="1:11" s="14" customFormat="1" ht="12.75" x14ac:dyDescent="0.2">
      <c r="A2024" s="61" t="s">
        <v>1</v>
      </c>
      <c r="B2024" s="17"/>
      <c r="C2024" s="59">
        <v>71</v>
      </c>
      <c r="D2024" s="73" t="s">
        <v>4254</v>
      </c>
      <c r="E2024" s="73" t="s">
        <v>4369</v>
      </c>
      <c r="F2024" s="73" t="s">
        <v>157</v>
      </c>
      <c r="G2024" s="69">
        <v>1924</v>
      </c>
      <c r="H2024" s="70"/>
      <c r="I2024" s="57" t="s">
        <v>580</v>
      </c>
      <c r="J2024" s="72"/>
      <c r="K2024" s="17"/>
    </row>
    <row r="2025" spans="1:11" s="14" customFormat="1" ht="38.25" x14ac:dyDescent="0.2">
      <c r="A2025" s="61" t="s">
        <v>1</v>
      </c>
      <c r="B2025" s="17"/>
      <c r="C2025" s="59">
        <v>72</v>
      </c>
      <c r="D2025" s="93" t="s">
        <v>4219</v>
      </c>
      <c r="E2025" s="73" t="s">
        <v>4370</v>
      </c>
      <c r="F2025" s="73" t="s">
        <v>4371</v>
      </c>
      <c r="G2025" s="67">
        <v>1913</v>
      </c>
      <c r="H2025" s="69"/>
      <c r="I2025" s="57" t="s">
        <v>4318</v>
      </c>
      <c r="J2025" s="72">
        <v>42608</v>
      </c>
      <c r="K2025" s="17"/>
    </row>
    <row r="2026" spans="1:11" s="14" customFormat="1" ht="51" x14ac:dyDescent="0.2">
      <c r="A2026" s="61"/>
      <c r="B2026" s="17"/>
      <c r="C2026" s="59">
        <v>73</v>
      </c>
      <c r="D2026" s="73" t="s">
        <v>4219</v>
      </c>
      <c r="E2026" s="73" t="s">
        <v>4372</v>
      </c>
      <c r="F2026" s="73" t="s">
        <v>4373</v>
      </c>
      <c r="G2026" s="67">
        <v>1852</v>
      </c>
      <c r="H2026" s="69"/>
      <c r="I2026" s="57" t="s">
        <v>4246</v>
      </c>
      <c r="J2026" s="72">
        <v>41117</v>
      </c>
      <c r="K2026" s="17"/>
    </row>
    <row r="2027" spans="1:11" s="14" customFormat="1" ht="38.25" x14ac:dyDescent="0.2">
      <c r="A2027" s="61"/>
      <c r="B2027" s="17"/>
      <c r="C2027" s="59">
        <v>74</v>
      </c>
      <c r="D2027" s="73" t="s">
        <v>4219</v>
      </c>
      <c r="E2027" s="73" t="s">
        <v>4374</v>
      </c>
      <c r="F2027" s="73" t="s">
        <v>4375</v>
      </c>
      <c r="G2027" s="69">
        <v>1863</v>
      </c>
      <c r="H2027" s="70"/>
      <c r="I2027" s="57" t="s">
        <v>4246</v>
      </c>
      <c r="J2027" s="72">
        <v>41115</v>
      </c>
      <c r="K2027" s="17"/>
    </row>
    <row r="2028" spans="1:11" s="14" customFormat="1" ht="38.25" x14ac:dyDescent="0.2">
      <c r="A2028" s="109"/>
      <c r="B2028" s="126"/>
      <c r="C2028" s="59">
        <v>75</v>
      </c>
      <c r="D2028" s="334" t="s">
        <v>4376</v>
      </c>
      <c r="E2028" s="334" t="s">
        <v>4377</v>
      </c>
      <c r="F2028" s="334" t="s">
        <v>192</v>
      </c>
      <c r="G2028" s="337">
        <v>1955</v>
      </c>
      <c r="H2028" s="338" t="s">
        <v>4378</v>
      </c>
      <c r="I2028" s="162" t="s">
        <v>222</v>
      </c>
      <c r="J2028" s="339">
        <v>41331</v>
      </c>
      <c r="K2028" s="126"/>
    </row>
    <row r="2029" spans="1:11" s="14" customFormat="1" ht="38.25" x14ac:dyDescent="0.2">
      <c r="A2029" s="61"/>
      <c r="B2029" s="17"/>
      <c r="C2029" s="59">
        <v>76</v>
      </c>
      <c r="D2029" s="73" t="s">
        <v>4254</v>
      </c>
      <c r="E2029" s="332" t="s">
        <v>4379</v>
      </c>
      <c r="F2029" s="332" t="s">
        <v>4380</v>
      </c>
      <c r="G2029" s="69">
        <v>1877</v>
      </c>
      <c r="H2029" s="70"/>
      <c r="I2029" s="57"/>
      <c r="J2029" s="72"/>
      <c r="K2029" s="17"/>
    </row>
    <row r="2030" spans="1:11" s="14" customFormat="1" ht="25.5" x14ac:dyDescent="0.2">
      <c r="A2030" s="61"/>
      <c r="B2030" s="17"/>
      <c r="C2030" s="59">
        <v>77</v>
      </c>
      <c r="D2030" s="73" t="s">
        <v>4310</v>
      </c>
      <c r="E2030" s="73" t="s">
        <v>4381</v>
      </c>
      <c r="F2030" s="73" t="s">
        <v>4382</v>
      </c>
      <c r="G2030" s="69"/>
      <c r="H2030" s="73"/>
      <c r="I2030" s="57"/>
      <c r="J2030" s="72">
        <v>41817</v>
      </c>
      <c r="K2030" s="17"/>
    </row>
    <row r="2031" spans="1:11" s="14" customFormat="1" ht="25.5" x14ac:dyDescent="0.2">
      <c r="A2031" s="61" t="s">
        <v>1</v>
      </c>
      <c r="B2031" s="17"/>
      <c r="C2031" s="59">
        <v>78</v>
      </c>
      <c r="D2031" s="93" t="s">
        <v>4219</v>
      </c>
      <c r="E2031" s="73" t="s">
        <v>4383</v>
      </c>
      <c r="F2031" s="73" t="s">
        <v>4384</v>
      </c>
      <c r="G2031" s="69">
        <v>1875</v>
      </c>
      <c r="H2031" s="73"/>
      <c r="I2031" s="57" t="s">
        <v>4385</v>
      </c>
      <c r="J2031" s="72">
        <v>42673</v>
      </c>
      <c r="K2031" s="17"/>
    </row>
    <row r="2032" spans="1:11" s="14" customFormat="1" ht="12.75" x14ac:dyDescent="0.2">
      <c r="A2032" s="61" t="s">
        <v>1</v>
      </c>
      <c r="B2032" s="17"/>
      <c r="C2032" s="59">
        <v>79</v>
      </c>
      <c r="D2032" s="93" t="s">
        <v>4219</v>
      </c>
      <c r="E2032" s="73" t="s">
        <v>1271</v>
      </c>
      <c r="F2032" s="73" t="s">
        <v>4386</v>
      </c>
      <c r="G2032" s="67">
        <v>1928</v>
      </c>
      <c r="H2032" s="69"/>
      <c r="I2032" s="57" t="s">
        <v>1</v>
      </c>
      <c r="J2032" s="72">
        <v>43173</v>
      </c>
      <c r="K2032" s="17"/>
    </row>
    <row r="2033" spans="1:11" s="14" customFormat="1" ht="25.5" x14ac:dyDescent="0.2">
      <c r="A2033" s="61"/>
      <c r="B2033" s="17"/>
      <c r="C2033" s="59">
        <v>80</v>
      </c>
      <c r="D2033" s="73" t="s">
        <v>4219</v>
      </c>
      <c r="E2033" s="73" t="s">
        <v>4387</v>
      </c>
      <c r="F2033" s="73" t="s">
        <v>4388</v>
      </c>
      <c r="G2033" s="69">
        <v>1878</v>
      </c>
      <c r="H2033" s="70"/>
      <c r="I2033" s="57" t="s">
        <v>4246</v>
      </c>
      <c r="J2033" s="72">
        <v>41115</v>
      </c>
      <c r="K2033" s="17"/>
    </row>
    <row r="2034" spans="1:11" s="14" customFormat="1" ht="25.5" x14ac:dyDescent="0.2">
      <c r="A2034" s="90" t="s">
        <v>1</v>
      </c>
      <c r="B2034" s="17"/>
      <c r="C2034" s="59">
        <v>81</v>
      </c>
      <c r="D2034" s="73" t="s">
        <v>4254</v>
      </c>
      <c r="E2034" s="73" t="s">
        <v>4389</v>
      </c>
      <c r="F2034" s="62" t="s">
        <v>4390</v>
      </c>
      <c r="G2034" s="69">
        <v>1908</v>
      </c>
      <c r="H2034" s="70"/>
      <c r="I2034" s="57"/>
      <c r="J2034" s="72"/>
      <c r="K2034" s="17"/>
    </row>
    <row r="2035" spans="1:11" s="14" customFormat="1" ht="12.75" x14ac:dyDescent="0.2">
      <c r="A2035" s="90" t="s">
        <v>1</v>
      </c>
      <c r="B2035" s="17"/>
      <c r="C2035" s="59">
        <v>82</v>
      </c>
      <c r="D2035" s="93" t="s">
        <v>4254</v>
      </c>
      <c r="E2035" s="73" t="s">
        <v>175</v>
      </c>
      <c r="F2035" s="62" t="s">
        <v>4390</v>
      </c>
      <c r="G2035" s="69">
        <v>1936</v>
      </c>
      <c r="H2035" s="70"/>
      <c r="I2035" s="57"/>
      <c r="J2035" s="72"/>
      <c r="K2035" s="17"/>
    </row>
    <row r="2036" spans="1:11" s="14" customFormat="1" ht="51" x14ac:dyDescent="0.2">
      <c r="A2036" s="90"/>
      <c r="B2036" s="17"/>
      <c r="C2036" s="59">
        <v>83</v>
      </c>
      <c r="D2036" s="73" t="s">
        <v>4254</v>
      </c>
      <c r="E2036" s="332" t="s">
        <v>4391</v>
      </c>
      <c r="F2036" s="73" t="s">
        <v>4392</v>
      </c>
      <c r="G2036" s="69" t="s">
        <v>4393</v>
      </c>
      <c r="H2036" s="70"/>
      <c r="I2036" s="57" t="s">
        <v>4394</v>
      </c>
      <c r="J2036" s="72"/>
      <c r="K2036" s="17"/>
    </row>
    <row r="2037" spans="1:11" s="14" customFormat="1" ht="25.5" x14ac:dyDescent="0.2">
      <c r="A2037" s="90" t="s">
        <v>1</v>
      </c>
      <c r="B2037" s="17"/>
      <c r="C2037" s="59">
        <v>84</v>
      </c>
      <c r="D2037" s="93" t="s">
        <v>4313</v>
      </c>
      <c r="E2037" s="73" t="s">
        <v>4395</v>
      </c>
      <c r="F2037" s="73" t="s">
        <v>4396</v>
      </c>
      <c r="G2037" s="69">
        <v>1985</v>
      </c>
      <c r="H2037" s="70"/>
      <c r="I2037" s="57" t="s">
        <v>1</v>
      </c>
      <c r="J2037" s="72">
        <v>43176</v>
      </c>
      <c r="K2037" s="17"/>
    </row>
    <row r="2038" spans="1:11" s="14" customFormat="1" ht="12.75" x14ac:dyDescent="0.2">
      <c r="A2038" s="90"/>
      <c r="B2038" s="17"/>
      <c r="C2038" s="59">
        <v>85</v>
      </c>
      <c r="D2038" s="73" t="s">
        <v>4219</v>
      </c>
      <c r="E2038" s="332"/>
      <c r="F2038" s="73" t="s">
        <v>4397</v>
      </c>
      <c r="G2038" s="69">
        <v>200</v>
      </c>
      <c r="H2038" s="70"/>
      <c r="I2038" s="62"/>
      <c r="J2038" s="72">
        <v>41378</v>
      </c>
      <c r="K2038" s="17"/>
    </row>
    <row r="2039" spans="1:11" s="14" customFormat="1" ht="63.75" x14ac:dyDescent="0.2">
      <c r="A2039" s="61"/>
      <c r="B2039" s="17"/>
      <c r="C2039" s="59">
        <v>86</v>
      </c>
      <c r="D2039" s="73" t="s">
        <v>4219</v>
      </c>
      <c r="E2039" s="73" t="s">
        <v>4398</v>
      </c>
      <c r="F2039" s="62" t="s">
        <v>4399</v>
      </c>
      <c r="G2039" s="69">
        <v>1793</v>
      </c>
      <c r="H2039" s="70"/>
      <c r="I2039" s="57" t="s">
        <v>4246</v>
      </c>
      <c r="J2039" s="72">
        <v>41115</v>
      </c>
      <c r="K2039" s="17"/>
    </row>
    <row r="2040" spans="1:11" s="14" customFormat="1" ht="38.25" x14ac:dyDescent="0.2">
      <c r="A2040" s="61" t="s">
        <v>1</v>
      </c>
      <c r="B2040" s="17"/>
      <c r="C2040" s="59">
        <v>87</v>
      </c>
      <c r="D2040" s="93" t="s">
        <v>4219</v>
      </c>
      <c r="E2040" s="73" t="s">
        <v>4400</v>
      </c>
      <c r="F2040" s="62" t="s">
        <v>4401</v>
      </c>
      <c r="G2040" s="69">
        <v>1815</v>
      </c>
      <c r="H2040" s="70"/>
      <c r="I2040" s="57"/>
      <c r="J2040" s="118"/>
      <c r="K2040" s="17"/>
    </row>
    <row r="2041" spans="1:11" s="14" customFormat="1" ht="25.5" x14ac:dyDescent="0.2">
      <c r="A2041" s="61" t="s">
        <v>1</v>
      </c>
      <c r="B2041" s="17"/>
      <c r="C2041" s="59">
        <v>88</v>
      </c>
      <c r="D2041" s="93" t="s">
        <v>4310</v>
      </c>
      <c r="E2041" s="73" t="s">
        <v>4402</v>
      </c>
      <c r="F2041" s="62" t="s">
        <v>4403</v>
      </c>
      <c r="G2041" s="69">
        <v>1952</v>
      </c>
      <c r="H2041" s="340"/>
      <c r="I2041" s="57" t="s">
        <v>1</v>
      </c>
      <c r="J2041" s="72">
        <v>43167</v>
      </c>
      <c r="K2041" s="17"/>
    </row>
    <row r="2042" spans="1:11" s="14" customFormat="1" ht="12.75" x14ac:dyDescent="0.2">
      <c r="A2042" s="61" t="s">
        <v>1</v>
      </c>
      <c r="B2042" s="17"/>
      <c r="C2042" s="59">
        <v>89</v>
      </c>
      <c r="D2042" s="73" t="s">
        <v>4254</v>
      </c>
      <c r="E2042" s="73" t="s">
        <v>4404</v>
      </c>
      <c r="F2042" s="62" t="s">
        <v>4405</v>
      </c>
      <c r="G2042" s="69">
        <v>1919</v>
      </c>
      <c r="H2042" s="70"/>
      <c r="I2042" s="57"/>
      <c r="J2042" s="72"/>
      <c r="K2042" s="17"/>
    </row>
    <row r="2043" spans="1:11" s="14" customFormat="1" ht="25.5" x14ac:dyDescent="0.2">
      <c r="A2043" s="61" t="s">
        <v>1</v>
      </c>
      <c r="B2043" s="17"/>
      <c r="C2043" s="59">
        <v>90</v>
      </c>
      <c r="D2043" s="73" t="s">
        <v>4219</v>
      </c>
      <c r="E2043" s="73" t="s">
        <v>4406</v>
      </c>
      <c r="F2043" s="62" t="s">
        <v>4407</v>
      </c>
      <c r="G2043" s="69">
        <v>1798</v>
      </c>
      <c r="H2043" s="70"/>
      <c r="I2043" s="57"/>
      <c r="J2043" s="72">
        <v>41842</v>
      </c>
      <c r="K2043" s="17"/>
    </row>
    <row r="2044" spans="1:11" s="14" customFormat="1" ht="38.25" x14ac:dyDescent="0.2">
      <c r="A2044" s="61"/>
      <c r="B2044" s="17"/>
      <c r="C2044" s="59">
        <v>91</v>
      </c>
      <c r="D2044" s="73" t="s">
        <v>4254</v>
      </c>
      <c r="E2044" s="332" t="s">
        <v>4408</v>
      </c>
      <c r="F2044" s="62" t="s">
        <v>4409</v>
      </c>
      <c r="G2044" s="69">
        <v>1887</v>
      </c>
      <c r="H2044" s="70"/>
      <c r="I2044" s="57" t="s">
        <v>4410</v>
      </c>
      <c r="J2044" s="72"/>
      <c r="K2044" s="17"/>
    </row>
    <row r="2045" spans="1:11" s="14" customFormat="1" ht="38.25" x14ac:dyDescent="0.2">
      <c r="A2045" s="61"/>
      <c r="B2045" s="17"/>
      <c r="C2045" s="59">
        <v>92</v>
      </c>
      <c r="D2045" s="73" t="s">
        <v>4219</v>
      </c>
      <c r="E2045" s="73" t="s">
        <v>4411</v>
      </c>
      <c r="F2045" s="62" t="s">
        <v>4412</v>
      </c>
      <c r="G2045" s="67">
        <v>1943</v>
      </c>
      <c r="H2045" s="69"/>
      <c r="I2045" s="57" t="s">
        <v>4246</v>
      </c>
      <c r="J2045" s="72">
        <v>41117</v>
      </c>
      <c r="K2045" s="17"/>
    </row>
    <row r="2046" spans="1:11" s="14" customFormat="1" ht="51" x14ac:dyDescent="0.2">
      <c r="A2046" s="61" t="s">
        <v>202</v>
      </c>
      <c r="B2046" s="17"/>
      <c r="C2046" s="59">
        <v>93</v>
      </c>
      <c r="D2046" s="73" t="s">
        <v>4219</v>
      </c>
      <c r="E2046" s="73" t="s">
        <v>4413</v>
      </c>
      <c r="F2046" s="62" t="s">
        <v>204</v>
      </c>
      <c r="G2046" s="69">
        <v>1918</v>
      </c>
      <c r="H2046" s="70"/>
      <c r="I2046" s="57"/>
      <c r="J2046" s="72">
        <v>42276</v>
      </c>
      <c r="K2046" s="17"/>
    </row>
    <row r="2047" spans="1:11" s="14" customFormat="1" ht="25.5" x14ac:dyDescent="0.2">
      <c r="A2047" s="61" t="s">
        <v>1</v>
      </c>
      <c r="B2047" s="17"/>
      <c r="C2047" s="59">
        <v>94</v>
      </c>
      <c r="D2047" s="73" t="s">
        <v>4219</v>
      </c>
      <c r="E2047" s="73" t="s">
        <v>4414</v>
      </c>
      <c r="F2047" s="62" t="s">
        <v>204</v>
      </c>
      <c r="G2047" s="69">
        <v>1944</v>
      </c>
      <c r="H2047" s="70"/>
      <c r="I2047" s="57"/>
      <c r="J2047" s="72"/>
      <c r="K2047" s="17"/>
    </row>
    <row r="2048" spans="1:11" s="14" customFormat="1" ht="38.25" x14ac:dyDescent="0.2">
      <c r="A2048" s="61" t="s">
        <v>1</v>
      </c>
      <c r="B2048" s="17"/>
      <c r="C2048" s="59">
        <v>95</v>
      </c>
      <c r="D2048" s="73" t="s">
        <v>4219</v>
      </c>
      <c r="E2048" s="73" t="s">
        <v>4415</v>
      </c>
      <c r="F2048" s="62" t="s">
        <v>4416</v>
      </c>
      <c r="G2048" s="69">
        <v>1938</v>
      </c>
      <c r="H2048" s="70"/>
      <c r="I2048" s="57"/>
      <c r="J2048" s="72"/>
      <c r="K2048" s="17"/>
    </row>
    <row r="2049" spans="1:153" s="14" customFormat="1" ht="38.25" x14ac:dyDescent="0.2">
      <c r="A2049" s="61"/>
      <c r="B2049" s="17"/>
      <c r="C2049" s="59">
        <v>96</v>
      </c>
      <c r="D2049" s="73" t="s">
        <v>4219</v>
      </c>
      <c r="E2049" s="73" t="s">
        <v>4417</v>
      </c>
      <c r="F2049" s="62" t="s">
        <v>4418</v>
      </c>
      <c r="G2049" s="67">
        <v>1886</v>
      </c>
      <c r="H2049" s="69"/>
      <c r="I2049" s="57" t="s">
        <v>4246</v>
      </c>
      <c r="J2049" s="72">
        <v>41117</v>
      </c>
      <c r="K2049" s="17"/>
    </row>
    <row r="2050" spans="1:153" s="14" customFormat="1" ht="38.25" x14ac:dyDescent="0.2">
      <c r="A2050" s="109"/>
      <c r="B2050" s="126"/>
      <c r="C2050" s="59">
        <v>97</v>
      </c>
      <c r="D2050" s="334" t="s">
        <v>4376</v>
      </c>
      <c r="E2050" s="334" t="s">
        <v>4419</v>
      </c>
      <c r="F2050" s="110" t="s">
        <v>4420</v>
      </c>
      <c r="G2050" s="337">
        <v>1942</v>
      </c>
      <c r="H2050" s="338" t="s">
        <v>4378</v>
      </c>
      <c r="I2050" s="60" t="s">
        <v>222</v>
      </c>
      <c r="J2050" s="341">
        <v>41331</v>
      </c>
      <c r="K2050" s="126"/>
    </row>
    <row r="2051" spans="1:153" s="14" customFormat="1" ht="12.75" x14ac:dyDescent="0.2">
      <c r="A2051" s="61" t="s">
        <v>1</v>
      </c>
      <c r="B2051" s="17"/>
      <c r="C2051" s="59">
        <v>98</v>
      </c>
      <c r="D2051" s="93" t="s">
        <v>4254</v>
      </c>
      <c r="E2051" s="73" t="s">
        <v>4421</v>
      </c>
      <c r="F2051" s="62" t="s">
        <v>4422</v>
      </c>
      <c r="G2051" s="69">
        <v>1867</v>
      </c>
      <c r="H2051" s="70"/>
      <c r="I2051" s="57" t="s">
        <v>4318</v>
      </c>
      <c r="J2051" s="72">
        <v>42608</v>
      </c>
      <c r="K2051" s="17"/>
    </row>
    <row r="2052" spans="1:153" s="14" customFormat="1" ht="25.5" x14ac:dyDescent="0.2">
      <c r="A2052" s="61" t="s">
        <v>1</v>
      </c>
      <c r="B2052" s="17"/>
      <c r="C2052" s="59">
        <v>99</v>
      </c>
      <c r="D2052" s="62" t="s">
        <v>4254</v>
      </c>
      <c r="E2052" s="62" t="s">
        <v>4423</v>
      </c>
      <c r="F2052" s="62" t="s">
        <v>4424</v>
      </c>
      <c r="G2052" s="63">
        <v>1902</v>
      </c>
      <c r="H2052" s="64"/>
      <c r="I2052" s="57"/>
      <c r="J2052" s="65"/>
      <c r="K2052" s="17"/>
    </row>
    <row r="2053" spans="1:153" s="14" customFormat="1" ht="38.25" x14ac:dyDescent="0.2">
      <c r="A2053" s="61" t="s">
        <v>1</v>
      </c>
      <c r="B2053" s="17"/>
      <c r="C2053" s="59">
        <v>100</v>
      </c>
      <c r="D2053" s="62" t="s">
        <v>4254</v>
      </c>
      <c r="E2053" s="62" t="s">
        <v>4425</v>
      </c>
      <c r="F2053" s="62" t="s">
        <v>4426</v>
      </c>
      <c r="G2053" s="63">
        <v>1891</v>
      </c>
      <c r="H2053" s="64"/>
      <c r="I2053" s="57"/>
      <c r="J2053" s="65"/>
      <c r="K2053" s="17"/>
    </row>
    <row r="2054" spans="1:153" s="14" customFormat="1" ht="25.5" x14ac:dyDescent="0.2">
      <c r="A2054" s="61" t="s">
        <v>1</v>
      </c>
      <c r="B2054" s="17"/>
      <c r="C2054" s="59">
        <v>101</v>
      </c>
      <c r="D2054" s="62" t="s">
        <v>4219</v>
      </c>
      <c r="E2054" s="62" t="s">
        <v>4427</v>
      </c>
      <c r="F2054" s="62" t="s">
        <v>4428</v>
      </c>
      <c r="G2054" s="63" t="s">
        <v>4429</v>
      </c>
      <c r="H2054" s="64"/>
      <c r="I2054" s="57"/>
      <c r="J2054" s="65" t="s">
        <v>4430</v>
      </c>
      <c r="K2054" s="17"/>
    </row>
    <row r="2055" spans="1:153" s="14" customFormat="1" ht="38.25" x14ac:dyDescent="0.2">
      <c r="A2055" s="61" t="s">
        <v>1</v>
      </c>
      <c r="B2055" s="17"/>
      <c r="C2055" s="59">
        <v>102</v>
      </c>
      <c r="D2055" s="62" t="s">
        <v>4219</v>
      </c>
      <c r="E2055" s="62" t="s">
        <v>4431</v>
      </c>
      <c r="F2055" s="62" t="s">
        <v>4432</v>
      </c>
      <c r="G2055" s="63">
        <v>1840</v>
      </c>
      <c r="H2055" s="64"/>
      <c r="I2055" s="57"/>
      <c r="J2055" s="65">
        <v>41013</v>
      </c>
      <c r="K2055" s="17"/>
    </row>
    <row r="2056" spans="1:153" s="105" customFormat="1" ht="25.5" x14ac:dyDescent="0.2">
      <c r="A2056" s="61"/>
      <c r="B2056" s="17"/>
      <c r="C2056" s="59">
        <v>103</v>
      </c>
      <c r="D2056" s="62" t="s">
        <v>4219</v>
      </c>
      <c r="E2056" s="62" t="s">
        <v>4433</v>
      </c>
      <c r="F2056" s="62" t="s">
        <v>4434</v>
      </c>
      <c r="G2056" s="63">
        <v>1875</v>
      </c>
      <c r="H2056" s="64"/>
      <c r="I2056" s="57" t="s">
        <v>4246</v>
      </c>
      <c r="J2056" s="65">
        <v>41115</v>
      </c>
      <c r="K2056" s="17"/>
      <c r="L2056" s="14"/>
      <c r="M2056" s="14"/>
      <c r="N2056" s="14"/>
      <c r="O2056" s="14"/>
      <c r="P2056" s="14"/>
      <c r="Q2056" s="14"/>
      <c r="R2056" s="14"/>
      <c r="S2056" s="14"/>
      <c r="T2056" s="14"/>
      <c r="U2056" s="14"/>
      <c r="V2056" s="14"/>
      <c r="W2056" s="14"/>
      <c r="X2056" s="14"/>
      <c r="Y2056" s="14"/>
      <c r="Z2056" s="14"/>
      <c r="AA2056" s="14"/>
      <c r="AB2056" s="14"/>
      <c r="AC2056" s="14"/>
      <c r="AD2056" s="14"/>
      <c r="AE2056" s="14"/>
      <c r="AF2056" s="14"/>
      <c r="AG2056" s="14"/>
      <c r="AH2056" s="14"/>
      <c r="AI2056" s="14"/>
      <c r="AJ2056" s="14"/>
      <c r="AK2056" s="14"/>
      <c r="AL2056" s="14"/>
      <c r="AM2056" s="14"/>
      <c r="AN2056" s="14"/>
      <c r="AO2056" s="14"/>
      <c r="AP2056" s="14"/>
      <c r="AQ2056" s="14"/>
      <c r="AR2056" s="14"/>
      <c r="AS2056" s="14"/>
      <c r="AT2056" s="14"/>
      <c r="AU2056" s="14"/>
      <c r="AV2056" s="14"/>
      <c r="AW2056" s="14"/>
      <c r="AX2056" s="14"/>
      <c r="AY2056" s="14"/>
      <c r="AZ2056" s="14"/>
      <c r="BA2056" s="14"/>
      <c r="BB2056" s="14"/>
      <c r="BC2056" s="14"/>
      <c r="BD2056" s="14"/>
      <c r="BE2056" s="14"/>
      <c r="BF2056" s="14"/>
      <c r="BG2056" s="14"/>
      <c r="BH2056" s="14"/>
      <c r="BI2056" s="14"/>
      <c r="BJ2056" s="14"/>
      <c r="BK2056" s="14"/>
      <c r="BL2056" s="14"/>
      <c r="BM2056" s="14"/>
      <c r="BN2056" s="14"/>
      <c r="BO2056" s="14"/>
      <c r="BP2056" s="14"/>
      <c r="BQ2056" s="14"/>
      <c r="BR2056" s="14"/>
      <c r="BS2056" s="14"/>
      <c r="BT2056" s="14"/>
      <c r="BU2056" s="14"/>
      <c r="BV2056" s="14"/>
      <c r="BW2056" s="14"/>
      <c r="BX2056" s="14"/>
      <c r="BY2056" s="14"/>
      <c r="BZ2056" s="14"/>
      <c r="CA2056" s="14"/>
      <c r="CB2056" s="14"/>
      <c r="CC2056" s="14"/>
      <c r="CD2056" s="14"/>
      <c r="CE2056" s="14"/>
      <c r="CF2056" s="14"/>
      <c r="CG2056" s="14"/>
      <c r="CH2056" s="14"/>
      <c r="CI2056" s="14"/>
      <c r="CJ2056" s="14"/>
      <c r="CK2056" s="14"/>
      <c r="CL2056" s="14"/>
      <c r="CM2056" s="14"/>
      <c r="CN2056" s="14"/>
      <c r="CO2056" s="14"/>
      <c r="CP2056" s="14"/>
      <c r="CQ2056" s="14"/>
      <c r="CR2056" s="14"/>
      <c r="CS2056" s="14"/>
      <c r="CT2056" s="14"/>
      <c r="CU2056" s="14"/>
      <c r="CV2056" s="14"/>
      <c r="CW2056" s="14"/>
      <c r="CX2056" s="14"/>
      <c r="CY2056" s="14"/>
      <c r="CZ2056" s="14"/>
      <c r="DA2056" s="14"/>
      <c r="DB2056" s="14"/>
      <c r="DC2056" s="14"/>
      <c r="DD2056" s="14"/>
      <c r="DE2056" s="14"/>
      <c r="DF2056" s="14"/>
      <c r="DG2056" s="14"/>
      <c r="DH2056" s="14"/>
      <c r="DI2056" s="14"/>
      <c r="DJ2056" s="14"/>
      <c r="DK2056" s="14"/>
      <c r="DL2056" s="14"/>
      <c r="DM2056" s="14"/>
      <c r="DN2056" s="14"/>
      <c r="DO2056" s="14"/>
      <c r="DP2056" s="14"/>
      <c r="DQ2056" s="14"/>
      <c r="DR2056" s="14"/>
      <c r="DS2056" s="14"/>
      <c r="DT2056" s="14"/>
      <c r="DU2056" s="14"/>
      <c r="DV2056" s="14"/>
      <c r="DW2056" s="14"/>
      <c r="DX2056" s="14"/>
      <c r="DY2056" s="14"/>
      <c r="DZ2056" s="14"/>
      <c r="EA2056" s="14"/>
      <c r="EB2056" s="14"/>
      <c r="EC2056" s="14"/>
      <c r="ED2056" s="14"/>
      <c r="EE2056" s="14"/>
      <c r="EF2056" s="14"/>
      <c r="EG2056" s="14"/>
      <c r="EH2056" s="14"/>
      <c r="EI2056" s="14"/>
      <c r="EJ2056" s="14"/>
      <c r="EK2056" s="14"/>
      <c r="EL2056" s="14"/>
      <c r="EM2056" s="14"/>
      <c r="EN2056" s="14"/>
      <c r="EO2056" s="14"/>
      <c r="EP2056" s="14"/>
      <c r="EQ2056" s="14"/>
      <c r="ER2056" s="14"/>
      <c r="ES2056" s="14"/>
      <c r="ET2056" s="14"/>
      <c r="EU2056" s="14"/>
      <c r="EV2056" s="14"/>
      <c r="EW2056" s="14"/>
    </row>
    <row r="2057" spans="1:153" s="104" customFormat="1" ht="25.5" x14ac:dyDescent="0.2">
      <c r="A2057" s="61" t="s">
        <v>1</v>
      </c>
      <c r="B2057" s="17"/>
      <c r="C2057" s="59">
        <v>104</v>
      </c>
      <c r="D2057" s="84" t="s">
        <v>4219</v>
      </c>
      <c r="E2057" s="62" t="s">
        <v>4435</v>
      </c>
      <c r="F2057" s="62" t="s">
        <v>4436</v>
      </c>
      <c r="G2057" s="63">
        <v>1814</v>
      </c>
      <c r="H2057" s="64"/>
      <c r="I2057" s="57" t="s">
        <v>4318</v>
      </c>
      <c r="J2057" s="65">
        <v>42610</v>
      </c>
      <c r="K2057" s="17"/>
      <c r="L2057" s="14"/>
      <c r="M2057" s="14"/>
      <c r="N2057" s="14"/>
      <c r="O2057" s="14"/>
      <c r="P2057" s="14"/>
      <c r="Q2057" s="14"/>
      <c r="R2057" s="14"/>
      <c r="S2057" s="14"/>
      <c r="T2057" s="14"/>
      <c r="U2057" s="14"/>
      <c r="V2057" s="14"/>
      <c r="W2057" s="14"/>
      <c r="X2057" s="14"/>
      <c r="Y2057" s="14"/>
      <c r="Z2057" s="14"/>
      <c r="AA2057" s="14"/>
      <c r="AB2057" s="14"/>
      <c r="AC2057" s="14"/>
      <c r="AD2057" s="14"/>
      <c r="AE2057" s="14"/>
      <c r="AF2057" s="14"/>
      <c r="AG2057" s="14"/>
      <c r="AH2057" s="14"/>
      <c r="AI2057" s="14"/>
      <c r="AJ2057" s="14"/>
      <c r="AK2057" s="14"/>
      <c r="AL2057" s="14"/>
      <c r="AM2057" s="14"/>
      <c r="AN2057" s="14"/>
      <c r="AO2057" s="14"/>
      <c r="AP2057" s="14"/>
      <c r="AQ2057" s="14"/>
      <c r="AR2057" s="14"/>
      <c r="AS2057" s="14"/>
      <c r="AT2057" s="14"/>
      <c r="AU2057" s="14"/>
      <c r="AV2057" s="14"/>
      <c r="AW2057" s="14"/>
      <c r="AX2057" s="14"/>
      <c r="AY2057" s="14"/>
      <c r="AZ2057" s="14"/>
      <c r="BA2057" s="14"/>
      <c r="BB2057" s="14"/>
      <c r="BC2057" s="14"/>
      <c r="BD2057" s="14"/>
      <c r="BE2057" s="14"/>
      <c r="BF2057" s="14"/>
      <c r="BG2057" s="14"/>
      <c r="BH2057" s="14"/>
      <c r="BI2057" s="14"/>
      <c r="BJ2057" s="14"/>
      <c r="BK2057" s="14"/>
      <c r="BL2057" s="14"/>
      <c r="BM2057" s="14"/>
      <c r="BN2057" s="14"/>
      <c r="BO2057" s="14"/>
      <c r="BP2057" s="14"/>
      <c r="BQ2057" s="14"/>
      <c r="BR2057" s="14"/>
      <c r="BS2057" s="14"/>
      <c r="BT2057" s="14"/>
      <c r="BU2057" s="14"/>
      <c r="BV2057" s="14"/>
      <c r="BW2057" s="14"/>
      <c r="BX2057" s="14"/>
      <c r="BY2057" s="14"/>
      <c r="BZ2057" s="14"/>
      <c r="CA2057" s="14"/>
      <c r="CB2057" s="14"/>
      <c r="CC2057" s="14"/>
      <c r="CD2057" s="14"/>
      <c r="CE2057" s="14"/>
      <c r="CF2057" s="14"/>
      <c r="CG2057" s="14"/>
      <c r="CH2057" s="14"/>
      <c r="CI2057" s="14"/>
      <c r="CJ2057" s="14"/>
      <c r="CK2057" s="14"/>
      <c r="CL2057" s="14"/>
      <c r="CM2057" s="14"/>
      <c r="CN2057" s="14"/>
      <c r="CO2057" s="14"/>
      <c r="CP2057" s="14"/>
      <c r="CQ2057" s="14"/>
      <c r="CR2057" s="14"/>
      <c r="CS2057" s="14"/>
      <c r="CT2057" s="14"/>
      <c r="CU2057" s="14"/>
      <c r="CV2057" s="14"/>
      <c r="CW2057" s="14"/>
      <c r="CX2057" s="14"/>
      <c r="CY2057" s="14"/>
      <c r="CZ2057" s="14"/>
      <c r="DA2057" s="14"/>
      <c r="DB2057" s="14"/>
      <c r="DC2057" s="14"/>
      <c r="DD2057" s="14"/>
      <c r="DE2057" s="14"/>
      <c r="DF2057" s="14"/>
      <c r="DG2057" s="14"/>
      <c r="DH2057" s="14"/>
      <c r="DI2057" s="14"/>
      <c r="DJ2057" s="14"/>
      <c r="DK2057" s="14"/>
      <c r="DL2057" s="14"/>
      <c r="DM2057" s="14"/>
      <c r="DN2057" s="14"/>
      <c r="DO2057" s="14"/>
      <c r="DP2057" s="14"/>
      <c r="DQ2057" s="14"/>
      <c r="DR2057" s="14"/>
      <c r="DS2057" s="14"/>
      <c r="DT2057" s="14"/>
      <c r="DU2057" s="14"/>
      <c r="DV2057" s="14"/>
      <c r="DW2057" s="14"/>
      <c r="DX2057" s="14"/>
      <c r="DY2057" s="14"/>
      <c r="DZ2057" s="14"/>
      <c r="EA2057" s="14"/>
      <c r="EB2057" s="14"/>
      <c r="EC2057" s="14"/>
      <c r="ED2057" s="14"/>
      <c r="EE2057" s="14"/>
      <c r="EF2057" s="14"/>
      <c r="EG2057" s="14"/>
      <c r="EH2057" s="14"/>
      <c r="EI2057" s="14"/>
      <c r="EJ2057" s="14"/>
      <c r="EK2057" s="14"/>
      <c r="EL2057" s="14"/>
      <c r="EM2057" s="14"/>
      <c r="EN2057" s="14"/>
      <c r="EO2057" s="14"/>
      <c r="EP2057" s="14"/>
      <c r="EQ2057" s="14"/>
      <c r="ER2057" s="14"/>
      <c r="ES2057" s="14"/>
      <c r="ET2057" s="14"/>
      <c r="EU2057" s="14"/>
      <c r="EV2057" s="14"/>
      <c r="EW2057" s="14"/>
    </row>
    <row r="2058" spans="1:153" s="14" customFormat="1" ht="76.5" x14ac:dyDescent="0.2">
      <c r="A2058" s="61" t="s">
        <v>1</v>
      </c>
      <c r="B2058" s="17"/>
      <c r="C2058" s="59">
        <v>105</v>
      </c>
      <c r="D2058" s="84" t="s">
        <v>4219</v>
      </c>
      <c r="E2058" s="62" t="s">
        <v>4437</v>
      </c>
      <c r="F2058" s="97" t="s">
        <v>4438</v>
      </c>
      <c r="G2058" s="96">
        <v>1847</v>
      </c>
      <c r="H2058" s="335"/>
      <c r="I2058" s="57" t="s">
        <v>4439</v>
      </c>
      <c r="J2058" s="65">
        <v>43125</v>
      </c>
      <c r="K2058" s="17"/>
    </row>
    <row r="2059" spans="1:153" s="14" customFormat="1" ht="25.5" x14ac:dyDescent="0.2">
      <c r="A2059" s="61" t="s">
        <v>1</v>
      </c>
      <c r="B2059" s="17"/>
      <c r="C2059" s="59">
        <v>106</v>
      </c>
      <c r="D2059" s="84" t="s">
        <v>4219</v>
      </c>
      <c r="E2059" s="62" t="s">
        <v>4440</v>
      </c>
      <c r="F2059" s="62" t="s">
        <v>4441</v>
      </c>
      <c r="G2059" s="63">
        <v>1814</v>
      </c>
      <c r="H2059" s="64"/>
      <c r="I2059" s="57" t="s">
        <v>1</v>
      </c>
      <c r="J2059" s="65">
        <v>43174</v>
      </c>
      <c r="K2059" s="17"/>
    </row>
    <row r="2060" spans="1:153" s="14" customFormat="1" ht="25.5" x14ac:dyDescent="0.2">
      <c r="A2060" s="61"/>
      <c r="B2060" s="17"/>
      <c r="C2060" s="59">
        <v>107</v>
      </c>
      <c r="D2060" s="62" t="s">
        <v>4219</v>
      </c>
      <c r="E2060" s="62"/>
      <c r="F2060" s="62" t="s">
        <v>4442</v>
      </c>
      <c r="G2060" s="63"/>
      <c r="H2060" s="62"/>
      <c r="I2060" s="57" t="s">
        <v>423</v>
      </c>
      <c r="J2060" s="65"/>
      <c r="K2060" s="17"/>
    </row>
    <row r="2061" spans="1:153" s="14" customFormat="1" ht="63.75" x14ac:dyDescent="0.2">
      <c r="A2061" s="61"/>
      <c r="B2061" s="17"/>
      <c r="C2061" s="59">
        <v>108</v>
      </c>
      <c r="D2061" s="62" t="s">
        <v>4219</v>
      </c>
      <c r="E2061" s="62" t="s">
        <v>4443</v>
      </c>
      <c r="F2061" s="62" t="s">
        <v>4444</v>
      </c>
      <c r="G2061" s="63">
        <v>1855</v>
      </c>
      <c r="H2061" s="64"/>
      <c r="I2061" s="57" t="s">
        <v>4246</v>
      </c>
      <c r="J2061" s="65">
        <v>41115</v>
      </c>
      <c r="K2061" s="17"/>
    </row>
    <row r="2062" spans="1:153" s="14" customFormat="1" ht="51" x14ac:dyDescent="0.2">
      <c r="A2062" s="61"/>
      <c r="B2062" s="17"/>
      <c r="C2062" s="59">
        <v>109</v>
      </c>
      <c r="D2062" s="62" t="s">
        <v>4219</v>
      </c>
      <c r="E2062" s="62" t="s">
        <v>4445</v>
      </c>
      <c r="F2062" s="62" t="s">
        <v>4446</v>
      </c>
      <c r="G2062" s="63">
        <v>1852</v>
      </c>
      <c r="H2062" s="64"/>
      <c r="I2062" s="57" t="s">
        <v>4246</v>
      </c>
      <c r="J2062" s="65">
        <v>41115</v>
      </c>
      <c r="K2062" s="17"/>
    </row>
    <row r="2063" spans="1:153" s="14" customFormat="1" ht="12.75" x14ac:dyDescent="0.2">
      <c r="A2063" s="61"/>
      <c r="B2063" s="17"/>
      <c r="C2063" s="59">
        <v>110</v>
      </c>
      <c r="D2063" s="62" t="s">
        <v>4254</v>
      </c>
      <c r="E2063" s="62" t="s">
        <v>4447</v>
      </c>
      <c r="F2063" s="62" t="s">
        <v>4448</v>
      </c>
      <c r="G2063" s="63" t="s">
        <v>77</v>
      </c>
      <c r="H2063" s="64"/>
      <c r="I2063" s="62"/>
      <c r="J2063" s="65">
        <v>39446</v>
      </c>
      <c r="K2063" s="17"/>
    </row>
    <row r="2064" spans="1:153" s="76" customFormat="1" ht="102" x14ac:dyDescent="0.2">
      <c r="A2064" s="61"/>
      <c r="B2064" s="17"/>
      <c r="C2064" s="59">
        <v>111</v>
      </c>
      <c r="D2064" s="62" t="s">
        <v>4219</v>
      </c>
      <c r="E2064" s="62" t="s">
        <v>4449</v>
      </c>
      <c r="F2064" s="62" t="s">
        <v>4450</v>
      </c>
      <c r="G2064" s="57">
        <v>1955</v>
      </c>
      <c r="H2064" s="63"/>
      <c r="I2064" s="57" t="s">
        <v>4246</v>
      </c>
      <c r="J2064" s="65">
        <v>41117</v>
      </c>
      <c r="K2064" s="17"/>
      <c r="L2064" s="14"/>
      <c r="M2064" s="14"/>
      <c r="N2064" s="14"/>
      <c r="O2064" s="14"/>
      <c r="P2064" s="14"/>
      <c r="Q2064" s="14"/>
      <c r="R2064" s="14"/>
      <c r="S2064" s="14"/>
      <c r="T2064" s="14"/>
      <c r="U2064" s="14"/>
      <c r="V2064" s="14"/>
      <c r="W2064" s="14"/>
      <c r="X2064" s="14"/>
      <c r="Y2064" s="14"/>
      <c r="Z2064" s="14"/>
      <c r="AA2064" s="14"/>
      <c r="AB2064" s="14"/>
      <c r="AC2064" s="14"/>
      <c r="AD2064" s="14"/>
      <c r="AE2064" s="14"/>
      <c r="AF2064" s="14"/>
      <c r="AG2064" s="14"/>
      <c r="AH2064" s="14"/>
      <c r="AI2064" s="14"/>
      <c r="AJ2064" s="14"/>
      <c r="AK2064" s="14"/>
      <c r="AL2064" s="14"/>
      <c r="AM2064" s="14"/>
      <c r="AN2064" s="14"/>
      <c r="AO2064" s="14"/>
      <c r="AP2064" s="14"/>
      <c r="AQ2064" s="14"/>
      <c r="AR2064" s="14"/>
      <c r="AS2064" s="14"/>
      <c r="AT2064" s="14"/>
      <c r="AU2064" s="14"/>
      <c r="AV2064" s="14"/>
      <c r="AW2064" s="14"/>
      <c r="AX2064" s="14"/>
      <c r="AY2064" s="14"/>
      <c r="AZ2064" s="14"/>
      <c r="BA2064" s="14"/>
      <c r="BB2064" s="14"/>
      <c r="BC2064" s="14"/>
      <c r="BD2064" s="14"/>
      <c r="BE2064" s="14"/>
      <c r="BF2064" s="14"/>
      <c r="BG2064" s="14"/>
      <c r="BH2064" s="14"/>
      <c r="BI2064" s="14"/>
      <c r="BJ2064" s="14"/>
      <c r="BK2064" s="14"/>
      <c r="BL2064" s="14"/>
      <c r="BM2064" s="14"/>
      <c r="BN2064" s="14"/>
      <c r="BO2064" s="14"/>
      <c r="BP2064" s="14"/>
      <c r="BQ2064" s="14"/>
      <c r="BR2064" s="14"/>
      <c r="BS2064" s="14"/>
      <c r="BT2064" s="14"/>
      <c r="BU2064" s="14"/>
      <c r="BV2064" s="14"/>
      <c r="BW2064" s="14"/>
      <c r="BX2064" s="14"/>
      <c r="BY2064" s="14"/>
      <c r="BZ2064" s="14"/>
      <c r="CA2064" s="14"/>
      <c r="CB2064" s="14"/>
      <c r="CC2064" s="14"/>
      <c r="CD2064" s="14"/>
      <c r="CE2064" s="14"/>
      <c r="CF2064" s="14"/>
      <c r="CG2064" s="14"/>
      <c r="CH2064" s="14"/>
      <c r="CI2064" s="14"/>
      <c r="CJ2064" s="14"/>
      <c r="CK2064" s="14"/>
      <c r="CL2064" s="14"/>
      <c r="CM2064" s="14"/>
      <c r="CN2064" s="14"/>
      <c r="CO2064" s="14"/>
      <c r="CP2064" s="14"/>
      <c r="CQ2064" s="14"/>
      <c r="CR2064" s="14"/>
      <c r="CS2064" s="14"/>
      <c r="CT2064" s="14"/>
      <c r="CU2064" s="14"/>
      <c r="CV2064" s="14"/>
      <c r="CW2064" s="14"/>
      <c r="CX2064" s="14"/>
      <c r="CY2064" s="14"/>
      <c r="CZ2064" s="14"/>
      <c r="DA2064" s="14"/>
      <c r="DB2064" s="14"/>
      <c r="DC2064" s="14"/>
      <c r="DD2064" s="14"/>
      <c r="DE2064" s="14"/>
      <c r="DF2064" s="14"/>
      <c r="DG2064" s="14"/>
      <c r="DH2064" s="14"/>
      <c r="DI2064" s="14"/>
      <c r="DJ2064" s="14"/>
      <c r="DK2064" s="14"/>
      <c r="DL2064" s="14"/>
      <c r="DM2064" s="14"/>
      <c r="DN2064" s="14"/>
      <c r="DO2064" s="14"/>
      <c r="DP2064" s="14"/>
      <c r="DQ2064" s="14"/>
      <c r="DR2064" s="14"/>
      <c r="DS2064" s="14"/>
      <c r="DT2064" s="14"/>
      <c r="DU2064" s="14"/>
      <c r="DV2064" s="14"/>
      <c r="DW2064" s="14"/>
      <c r="DX2064" s="14"/>
      <c r="DY2064" s="14"/>
      <c r="DZ2064" s="14"/>
      <c r="EA2064" s="14"/>
      <c r="EB2064" s="14"/>
      <c r="EC2064" s="14"/>
      <c r="ED2064" s="14"/>
      <c r="EE2064" s="14"/>
      <c r="EF2064" s="14"/>
      <c r="EG2064" s="14"/>
      <c r="EH2064" s="14"/>
      <c r="EI2064" s="14"/>
      <c r="EJ2064" s="14"/>
      <c r="EK2064" s="14"/>
      <c r="EL2064" s="14"/>
      <c r="EM2064" s="14"/>
      <c r="EN2064" s="14"/>
      <c r="EO2064" s="14"/>
      <c r="EP2064" s="14"/>
      <c r="EQ2064" s="14"/>
      <c r="ER2064" s="14"/>
      <c r="ES2064" s="14"/>
      <c r="ET2064" s="14"/>
      <c r="EU2064" s="14"/>
      <c r="EV2064" s="14"/>
      <c r="EW2064" s="14"/>
    </row>
    <row r="2065" spans="1:11" s="14" customFormat="1" ht="51" x14ac:dyDescent="0.2">
      <c r="A2065" s="61"/>
      <c r="B2065" s="17"/>
      <c r="C2065" s="59">
        <v>112</v>
      </c>
      <c r="D2065" s="62" t="s">
        <v>4219</v>
      </c>
      <c r="E2065" s="62" t="s">
        <v>4451</v>
      </c>
      <c r="F2065" s="62" t="s">
        <v>4452</v>
      </c>
      <c r="G2065" s="57">
        <v>1882</v>
      </c>
      <c r="H2065" s="63"/>
      <c r="I2065" s="57" t="s">
        <v>4246</v>
      </c>
      <c r="J2065" s="65">
        <v>41117</v>
      </c>
      <c r="K2065" s="17"/>
    </row>
    <row r="2066" spans="1:11" s="14" customFormat="1" ht="25.5" x14ac:dyDescent="0.2">
      <c r="A2066" s="61" t="s">
        <v>1</v>
      </c>
      <c r="B2066" s="17"/>
      <c r="C2066" s="59">
        <v>113</v>
      </c>
      <c r="D2066" s="84" t="s">
        <v>4310</v>
      </c>
      <c r="E2066" s="62" t="s">
        <v>4453</v>
      </c>
      <c r="F2066" s="98" t="s">
        <v>4454</v>
      </c>
      <c r="G2066" s="63">
        <v>1941</v>
      </c>
      <c r="H2066" s="63"/>
      <c r="I2066" s="57" t="s">
        <v>1</v>
      </c>
      <c r="J2066" s="65">
        <v>43173</v>
      </c>
      <c r="K2066" s="17"/>
    </row>
    <row r="2067" spans="1:11" s="14" customFormat="1" ht="12.75" x14ac:dyDescent="0.2">
      <c r="A2067" s="61" t="s">
        <v>1</v>
      </c>
      <c r="B2067" s="17"/>
      <c r="C2067" s="59">
        <v>114</v>
      </c>
      <c r="D2067" s="62" t="s">
        <v>4254</v>
      </c>
      <c r="E2067" s="62" t="s">
        <v>175</v>
      </c>
      <c r="F2067" s="62" t="s">
        <v>4455</v>
      </c>
      <c r="G2067" s="63">
        <v>1906</v>
      </c>
      <c r="H2067" s="62"/>
      <c r="I2067" s="13"/>
      <c r="J2067" s="65"/>
      <c r="K2067" s="17"/>
    </row>
    <row r="2068" spans="1:11" s="14" customFormat="1" ht="51" x14ac:dyDescent="0.2">
      <c r="A2068" s="61"/>
      <c r="B2068" s="17"/>
      <c r="C2068" s="59">
        <v>115</v>
      </c>
      <c r="D2068" s="62" t="s">
        <v>4254</v>
      </c>
      <c r="E2068" s="62" t="s">
        <v>4456</v>
      </c>
      <c r="F2068" s="85" t="s">
        <v>4457</v>
      </c>
      <c r="G2068" s="63"/>
      <c r="H2068" s="64"/>
      <c r="I2068" s="57"/>
      <c r="J2068" s="65"/>
      <c r="K2068" s="17"/>
    </row>
    <row r="2069" spans="1:11" s="14" customFormat="1" ht="25.5" x14ac:dyDescent="0.2">
      <c r="A2069" s="61"/>
      <c r="B2069" s="17"/>
      <c r="C2069" s="59">
        <v>116</v>
      </c>
      <c r="D2069" s="62" t="s">
        <v>4219</v>
      </c>
      <c r="E2069" s="62" t="s">
        <v>4458</v>
      </c>
      <c r="F2069" s="62" t="s">
        <v>4459</v>
      </c>
      <c r="G2069" s="57">
        <v>1865</v>
      </c>
      <c r="H2069" s="63"/>
      <c r="I2069" s="13" t="s">
        <v>4246</v>
      </c>
      <c r="J2069" s="65">
        <v>41117</v>
      </c>
      <c r="K2069" s="17"/>
    </row>
    <row r="2070" spans="1:11" s="14" customFormat="1" ht="63.75" x14ac:dyDescent="0.2">
      <c r="A2070" s="61" t="s">
        <v>1</v>
      </c>
      <c r="B2070" s="17"/>
      <c r="C2070" s="59">
        <v>117</v>
      </c>
      <c r="D2070" s="62" t="s">
        <v>4219</v>
      </c>
      <c r="E2070" s="62" t="s">
        <v>4460</v>
      </c>
      <c r="F2070" s="62" t="s">
        <v>4461</v>
      </c>
      <c r="G2070" s="63">
        <v>1861</v>
      </c>
      <c r="H2070" s="63"/>
      <c r="I2070" s="13" t="s">
        <v>4246</v>
      </c>
      <c r="J2070" s="65">
        <v>41115</v>
      </c>
      <c r="K2070" s="17"/>
    </row>
    <row r="2071" spans="1:11" s="14" customFormat="1" ht="38.25" x14ac:dyDescent="0.2">
      <c r="A2071" s="61"/>
      <c r="B2071" s="17"/>
      <c r="C2071" s="59">
        <v>118</v>
      </c>
      <c r="D2071" s="84" t="s">
        <v>4219</v>
      </c>
      <c r="E2071" s="62" t="s">
        <v>4462</v>
      </c>
      <c r="F2071" s="62" t="s">
        <v>4463</v>
      </c>
      <c r="G2071" s="63">
        <v>1695</v>
      </c>
      <c r="H2071" s="63"/>
      <c r="I2071" s="57" t="s">
        <v>4318</v>
      </c>
      <c r="J2071" s="65">
        <v>42609</v>
      </c>
      <c r="K2071" s="17"/>
    </row>
    <row r="2072" spans="1:11" s="14" customFormat="1" ht="25.5" x14ac:dyDescent="0.2">
      <c r="A2072" s="61"/>
      <c r="B2072" s="17"/>
      <c r="C2072" s="59">
        <v>119</v>
      </c>
      <c r="D2072" s="62" t="s">
        <v>4219</v>
      </c>
      <c r="E2072" s="62" t="s">
        <v>4464</v>
      </c>
      <c r="F2072" s="62" t="s">
        <v>4465</v>
      </c>
      <c r="G2072" s="63">
        <v>1871</v>
      </c>
      <c r="H2072" s="63"/>
      <c r="I2072" s="57" t="s">
        <v>4246</v>
      </c>
      <c r="J2072" s="65">
        <v>41115</v>
      </c>
      <c r="K2072" s="17"/>
    </row>
    <row r="2073" spans="1:11" s="14" customFormat="1" ht="25.5" x14ac:dyDescent="0.2">
      <c r="A2073" s="61"/>
      <c r="B2073" s="17"/>
      <c r="C2073" s="59">
        <v>120</v>
      </c>
      <c r="D2073" s="62" t="s">
        <v>4219</v>
      </c>
      <c r="E2073" s="62" t="s">
        <v>4466</v>
      </c>
      <c r="F2073" s="62" t="s">
        <v>4467</v>
      </c>
      <c r="G2073" s="63">
        <v>1835</v>
      </c>
      <c r="H2073" s="63"/>
      <c r="I2073" s="57" t="s">
        <v>4246</v>
      </c>
      <c r="J2073" s="65">
        <v>41115</v>
      </c>
      <c r="K2073" s="17"/>
    </row>
    <row r="2074" spans="1:11" s="14" customFormat="1" ht="12.75" x14ac:dyDescent="0.2">
      <c r="A2074" s="61"/>
      <c r="B2074" s="17"/>
      <c r="C2074" s="59">
        <v>121</v>
      </c>
      <c r="D2074" s="62" t="s">
        <v>4254</v>
      </c>
      <c r="E2074" s="85" t="s">
        <v>4468</v>
      </c>
      <c r="F2074" s="62" t="s">
        <v>4469</v>
      </c>
      <c r="G2074" s="63">
        <v>1904</v>
      </c>
      <c r="H2074" s="63"/>
      <c r="I2074" s="57"/>
      <c r="J2074" s="65"/>
      <c r="K2074" s="17"/>
    </row>
    <row r="2075" spans="1:11" s="14" customFormat="1" ht="51" x14ac:dyDescent="0.2">
      <c r="A2075" s="61" t="s">
        <v>1</v>
      </c>
      <c r="B2075" s="17"/>
      <c r="C2075" s="59">
        <v>122</v>
      </c>
      <c r="D2075" s="84" t="s">
        <v>4307</v>
      </c>
      <c r="E2075" s="62" t="s">
        <v>4470</v>
      </c>
      <c r="F2075" s="62" t="s">
        <v>4471</v>
      </c>
      <c r="G2075" s="63">
        <v>2017</v>
      </c>
      <c r="H2075" s="64"/>
      <c r="I2075" s="57" t="s">
        <v>1</v>
      </c>
      <c r="J2075" s="65">
        <v>43174</v>
      </c>
      <c r="K2075" s="17"/>
    </row>
    <row r="2076" spans="1:11" s="14" customFormat="1" ht="51" x14ac:dyDescent="0.2">
      <c r="A2076" s="61" t="s">
        <v>1</v>
      </c>
      <c r="B2076" s="17"/>
      <c r="C2076" s="59">
        <v>123</v>
      </c>
      <c r="D2076" s="62" t="s">
        <v>4219</v>
      </c>
      <c r="E2076" s="62" t="s">
        <v>4472</v>
      </c>
      <c r="F2076" s="62" t="s">
        <v>4473</v>
      </c>
      <c r="G2076" s="63">
        <v>1742</v>
      </c>
      <c r="H2076" s="63"/>
      <c r="I2076" s="57" t="s">
        <v>4246</v>
      </c>
      <c r="J2076" s="65">
        <v>41115</v>
      </c>
      <c r="K2076" s="17"/>
    </row>
    <row r="2077" spans="1:11" s="14" customFormat="1" ht="38.25" x14ac:dyDescent="0.2">
      <c r="A2077" s="61"/>
      <c r="B2077" s="17"/>
      <c r="C2077" s="59">
        <v>124</v>
      </c>
      <c r="D2077" s="62" t="s">
        <v>4219</v>
      </c>
      <c r="E2077" s="62" t="s">
        <v>4474</v>
      </c>
      <c r="F2077" s="62" t="s">
        <v>4475</v>
      </c>
      <c r="G2077" s="63">
        <v>1825</v>
      </c>
      <c r="H2077" s="64" t="s">
        <v>4476</v>
      </c>
      <c r="I2077" s="57" t="s">
        <v>4246</v>
      </c>
      <c r="J2077" s="65">
        <v>41115</v>
      </c>
      <c r="K2077" s="17"/>
    </row>
    <row r="2078" spans="1:11" s="14" customFormat="1" ht="51" x14ac:dyDescent="0.2">
      <c r="A2078" s="61" t="s">
        <v>1</v>
      </c>
      <c r="B2078" s="17"/>
      <c r="C2078" s="59">
        <v>125</v>
      </c>
      <c r="D2078" s="84" t="s">
        <v>4219</v>
      </c>
      <c r="E2078" s="62" t="s">
        <v>4477</v>
      </c>
      <c r="F2078" s="62" t="s">
        <v>4478</v>
      </c>
      <c r="G2078" s="63">
        <v>1947</v>
      </c>
      <c r="H2078" s="64"/>
      <c r="I2078" s="57" t="s">
        <v>4479</v>
      </c>
      <c r="J2078" s="65">
        <v>42408</v>
      </c>
      <c r="K2078" s="17"/>
    </row>
    <row r="2079" spans="1:11" s="14" customFormat="1" ht="76.5" x14ac:dyDescent="0.2">
      <c r="A2079" s="61" t="s">
        <v>1</v>
      </c>
      <c r="B2079" s="17"/>
      <c r="C2079" s="59">
        <v>126</v>
      </c>
      <c r="D2079" s="84" t="s">
        <v>4254</v>
      </c>
      <c r="E2079" s="62" t="s">
        <v>4480</v>
      </c>
      <c r="F2079" s="62" t="s">
        <v>4481</v>
      </c>
      <c r="G2079" s="63">
        <v>1914</v>
      </c>
      <c r="H2079" s="61"/>
      <c r="I2079" s="57" t="s">
        <v>4482</v>
      </c>
      <c r="J2079" s="65">
        <v>43141</v>
      </c>
      <c r="K2079" s="17"/>
    </row>
    <row r="2080" spans="1:11" s="14" customFormat="1" ht="25.5" x14ac:dyDescent="0.2">
      <c r="A2080" s="61" t="s">
        <v>1</v>
      </c>
      <c r="B2080" s="17"/>
      <c r="C2080" s="59">
        <v>127</v>
      </c>
      <c r="D2080" s="62" t="s">
        <v>4254</v>
      </c>
      <c r="E2080" s="62" t="s">
        <v>4483</v>
      </c>
      <c r="F2080" s="62" t="s">
        <v>4484</v>
      </c>
      <c r="G2080" s="63">
        <v>1990</v>
      </c>
      <c r="H2080" s="64"/>
      <c r="I2080" s="57"/>
      <c r="J2080" s="65"/>
      <c r="K2080" s="17"/>
    </row>
    <row r="2081" spans="1:11" s="14" customFormat="1" ht="25.5" x14ac:dyDescent="0.2">
      <c r="A2081" s="61" t="s">
        <v>1</v>
      </c>
      <c r="B2081" s="17"/>
      <c r="C2081" s="59">
        <v>128</v>
      </c>
      <c r="D2081" s="62" t="s">
        <v>4254</v>
      </c>
      <c r="E2081" s="62" t="s">
        <v>4485</v>
      </c>
      <c r="F2081" s="62" t="s">
        <v>4486</v>
      </c>
      <c r="G2081" s="63"/>
      <c r="H2081" s="64"/>
      <c r="I2081" s="57"/>
      <c r="J2081" s="65"/>
      <c r="K2081" s="17"/>
    </row>
    <row r="2082" spans="1:11" s="14" customFormat="1" ht="63.75" x14ac:dyDescent="0.2">
      <c r="A2082" s="61" t="s">
        <v>1</v>
      </c>
      <c r="B2082" s="17"/>
      <c r="C2082" s="59">
        <v>129</v>
      </c>
      <c r="D2082" s="84" t="s">
        <v>4219</v>
      </c>
      <c r="E2082" s="62" t="s">
        <v>4487</v>
      </c>
      <c r="F2082" s="62" t="s">
        <v>4488</v>
      </c>
      <c r="G2082" s="63">
        <v>1877</v>
      </c>
      <c r="H2082" s="64"/>
      <c r="I2082" s="57" t="s">
        <v>1</v>
      </c>
      <c r="J2082" s="65">
        <v>43141</v>
      </c>
      <c r="K2082" s="17"/>
    </row>
    <row r="2083" spans="1:11" s="14" customFormat="1" ht="51" x14ac:dyDescent="0.2">
      <c r="A2083" s="61"/>
      <c r="B2083" s="17"/>
      <c r="C2083" s="59">
        <v>130</v>
      </c>
      <c r="D2083" s="84" t="s">
        <v>4219</v>
      </c>
      <c r="E2083" s="62" t="s">
        <v>4489</v>
      </c>
      <c r="F2083" s="62" t="s">
        <v>4490</v>
      </c>
      <c r="G2083" s="63">
        <v>1740</v>
      </c>
      <c r="H2083" s="64"/>
      <c r="I2083" s="57" t="s">
        <v>4318</v>
      </c>
      <c r="J2083" s="65">
        <v>42609</v>
      </c>
      <c r="K2083" s="17"/>
    </row>
    <row r="2084" spans="1:11" s="14" customFormat="1" ht="25.5" x14ac:dyDescent="0.2">
      <c r="A2084" s="61"/>
      <c r="B2084" s="17"/>
      <c r="C2084" s="59">
        <v>131</v>
      </c>
      <c r="D2084" s="62" t="s">
        <v>4310</v>
      </c>
      <c r="E2084" s="62" t="s">
        <v>4491</v>
      </c>
      <c r="F2084" s="62" t="s">
        <v>4492</v>
      </c>
      <c r="G2084" s="63"/>
      <c r="H2084" s="64"/>
      <c r="I2084" s="57"/>
      <c r="J2084" s="65">
        <v>41841</v>
      </c>
      <c r="K2084" s="17"/>
    </row>
    <row r="2085" spans="1:11" s="14" customFormat="1" ht="38.25" x14ac:dyDescent="0.2">
      <c r="A2085" s="61"/>
      <c r="B2085" s="17"/>
      <c r="C2085" s="59">
        <v>132</v>
      </c>
      <c r="D2085" s="62" t="s">
        <v>4493</v>
      </c>
      <c r="E2085" s="62" t="s">
        <v>4494</v>
      </c>
      <c r="F2085" s="62" t="s">
        <v>4495</v>
      </c>
      <c r="G2085" s="115">
        <v>1968</v>
      </c>
      <c r="H2085" s="64"/>
      <c r="I2085" s="102"/>
      <c r="J2085" s="103">
        <v>42356</v>
      </c>
      <c r="K2085" s="17"/>
    </row>
    <row r="2086" spans="1:11" s="14" customFormat="1" ht="25.5" x14ac:dyDescent="0.2">
      <c r="A2086" s="61"/>
      <c r="B2086" s="17"/>
      <c r="C2086" s="59">
        <v>133</v>
      </c>
      <c r="D2086" s="62" t="s">
        <v>4219</v>
      </c>
      <c r="E2086" s="62" t="s">
        <v>4496</v>
      </c>
      <c r="F2086" s="62" t="s">
        <v>4497</v>
      </c>
      <c r="G2086" s="57">
        <v>1960</v>
      </c>
      <c r="H2086" s="63"/>
      <c r="I2086" s="57" t="s">
        <v>4246</v>
      </c>
      <c r="J2086" s="65">
        <v>41117</v>
      </c>
      <c r="K2086" s="17"/>
    </row>
    <row r="2087" spans="1:11" s="14" customFormat="1" ht="51" x14ac:dyDescent="0.2">
      <c r="A2087" s="61"/>
      <c r="B2087" s="17"/>
      <c r="C2087" s="59">
        <v>134</v>
      </c>
      <c r="D2087" s="84" t="s">
        <v>4219</v>
      </c>
      <c r="E2087" s="62" t="s">
        <v>4498</v>
      </c>
      <c r="F2087" s="97" t="s">
        <v>4499</v>
      </c>
      <c r="G2087" s="96">
        <v>1846</v>
      </c>
      <c r="H2087" s="335"/>
      <c r="I2087" s="57" t="s">
        <v>4439</v>
      </c>
      <c r="J2087" s="65">
        <v>43125</v>
      </c>
      <c r="K2087" s="17"/>
    </row>
    <row r="2088" spans="1:11" s="14" customFormat="1" ht="89.25" x14ac:dyDescent="0.2">
      <c r="A2088" s="61" t="s">
        <v>2048</v>
      </c>
      <c r="B2088" s="17"/>
      <c r="C2088" s="59">
        <v>135</v>
      </c>
      <c r="D2088" s="84" t="s">
        <v>4219</v>
      </c>
      <c r="E2088" s="62" t="s">
        <v>4500</v>
      </c>
      <c r="F2088" s="133" t="s">
        <v>4501</v>
      </c>
      <c r="G2088" s="96">
        <v>1856</v>
      </c>
      <c r="H2088" s="335"/>
      <c r="I2088" s="57" t="s">
        <v>4502</v>
      </c>
      <c r="J2088" s="65">
        <v>43185</v>
      </c>
      <c r="K2088" s="17"/>
    </row>
    <row r="2089" spans="1:11" s="14" customFormat="1" ht="51" x14ac:dyDescent="0.2">
      <c r="A2089" s="61" t="s">
        <v>1</v>
      </c>
      <c r="B2089" s="17"/>
      <c r="C2089" s="59">
        <v>136</v>
      </c>
      <c r="D2089" s="84" t="s">
        <v>4219</v>
      </c>
      <c r="E2089" s="62" t="s">
        <v>4503</v>
      </c>
      <c r="F2089" s="62" t="s">
        <v>4504</v>
      </c>
      <c r="G2089" s="63">
        <v>1897</v>
      </c>
      <c r="H2089" s="64"/>
      <c r="I2089" s="57" t="s">
        <v>1</v>
      </c>
      <c r="J2089" s="65">
        <v>43170</v>
      </c>
      <c r="K2089" s="17"/>
    </row>
    <row r="2090" spans="1:11" s="14" customFormat="1" ht="76.5" x14ac:dyDescent="0.2">
      <c r="A2090" s="61" t="s">
        <v>1</v>
      </c>
      <c r="B2090" s="17"/>
      <c r="C2090" s="59">
        <v>137</v>
      </c>
      <c r="D2090" s="84" t="s">
        <v>4219</v>
      </c>
      <c r="E2090" s="62" t="s">
        <v>4505</v>
      </c>
      <c r="F2090" s="62" t="s">
        <v>4506</v>
      </c>
      <c r="G2090" s="96">
        <v>1862</v>
      </c>
      <c r="H2090" s="335"/>
      <c r="I2090" s="57" t="s">
        <v>1</v>
      </c>
      <c r="J2090" s="65">
        <v>43125</v>
      </c>
      <c r="K2090" s="17"/>
    </row>
    <row r="2091" spans="1:11" s="14" customFormat="1" ht="12.75" x14ac:dyDescent="0.2">
      <c r="A2091" s="61"/>
      <c r="B2091" s="17"/>
      <c r="C2091" s="59">
        <v>138</v>
      </c>
      <c r="D2091" s="62" t="s">
        <v>4254</v>
      </c>
      <c r="E2091" s="62" t="s">
        <v>32</v>
      </c>
      <c r="F2091" s="62" t="s">
        <v>4507</v>
      </c>
      <c r="G2091" s="63">
        <v>1901</v>
      </c>
      <c r="H2091" s="62"/>
      <c r="I2091" s="57" t="s">
        <v>580</v>
      </c>
      <c r="J2091" s="65"/>
      <c r="K2091" s="17"/>
    </row>
    <row r="2092" spans="1:11" s="14" customFormat="1" ht="25.5" x14ac:dyDescent="0.2">
      <c r="A2092" s="61"/>
      <c r="B2092" s="17"/>
      <c r="C2092" s="59">
        <v>139</v>
      </c>
      <c r="D2092" s="62" t="s">
        <v>4254</v>
      </c>
      <c r="E2092" s="62" t="s">
        <v>4508</v>
      </c>
      <c r="F2092" s="62" t="s">
        <v>4509</v>
      </c>
      <c r="G2092" s="63">
        <v>1951</v>
      </c>
      <c r="H2092" s="64"/>
      <c r="I2092" s="57"/>
      <c r="J2092" s="65"/>
      <c r="K2092" s="17"/>
    </row>
    <row r="2093" spans="1:11" s="14" customFormat="1" ht="38.25" x14ac:dyDescent="0.2">
      <c r="A2093" s="61" t="s">
        <v>1</v>
      </c>
      <c r="B2093" s="17"/>
      <c r="C2093" s="59">
        <v>140</v>
      </c>
      <c r="D2093" s="84" t="s">
        <v>4254</v>
      </c>
      <c r="E2093" s="62" t="s">
        <v>4510</v>
      </c>
      <c r="F2093" s="62" t="s">
        <v>4511</v>
      </c>
      <c r="G2093" s="63">
        <v>1945</v>
      </c>
      <c r="H2093" s="64"/>
      <c r="I2093" s="57" t="s">
        <v>1</v>
      </c>
      <c r="J2093" s="65">
        <v>43141</v>
      </c>
      <c r="K2093" s="17"/>
    </row>
    <row r="2094" spans="1:11" s="14" customFormat="1" ht="25.5" x14ac:dyDescent="0.2">
      <c r="A2094" s="61"/>
      <c r="B2094" s="17"/>
      <c r="C2094" s="59">
        <v>141</v>
      </c>
      <c r="D2094" s="62" t="s">
        <v>4219</v>
      </c>
      <c r="E2094" s="62" t="s">
        <v>4512</v>
      </c>
      <c r="F2094" s="62" t="s">
        <v>4513</v>
      </c>
      <c r="G2094" s="57">
        <v>1894</v>
      </c>
      <c r="H2094" s="64"/>
      <c r="I2094" s="57" t="s">
        <v>4246</v>
      </c>
      <c r="J2094" s="65">
        <v>41117</v>
      </c>
      <c r="K2094" s="17"/>
    </row>
    <row r="2095" spans="1:11" s="14" customFormat="1" ht="63.75" x14ac:dyDescent="0.2">
      <c r="A2095" s="61"/>
      <c r="B2095" s="17"/>
      <c r="C2095" s="59">
        <v>142</v>
      </c>
      <c r="D2095" s="62" t="s">
        <v>4219</v>
      </c>
      <c r="E2095" s="62" t="s">
        <v>4514</v>
      </c>
      <c r="F2095" s="62" t="s">
        <v>342</v>
      </c>
      <c r="G2095" s="63" t="s">
        <v>4515</v>
      </c>
      <c r="H2095" s="64"/>
      <c r="I2095" s="57" t="s">
        <v>4410</v>
      </c>
      <c r="J2095" s="65"/>
      <c r="K2095" s="17"/>
    </row>
    <row r="2096" spans="1:11" s="14" customFormat="1" ht="25.5" x14ac:dyDescent="0.2">
      <c r="A2096" s="61" t="s">
        <v>1</v>
      </c>
      <c r="B2096" s="17"/>
      <c r="C2096" s="59">
        <v>143</v>
      </c>
      <c r="D2096" s="62" t="s">
        <v>4254</v>
      </c>
      <c r="E2096" s="85" t="s">
        <v>4516</v>
      </c>
      <c r="F2096" s="62" t="s">
        <v>4517</v>
      </c>
      <c r="G2096" s="63">
        <v>1990</v>
      </c>
      <c r="H2096" s="94"/>
      <c r="I2096" s="57"/>
      <c r="J2096" s="65">
        <v>40352</v>
      </c>
      <c r="K2096" s="17"/>
    </row>
    <row r="2097" spans="1:11" s="14" customFormat="1" ht="51" x14ac:dyDescent="0.2">
      <c r="A2097" s="61"/>
      <c r="B2097" s="17"/>
      <c r="C2097" s="59">
        <v>144</v>
      </c>
      <c r="D2097" s="84" t="s">
        <v>4254</v>
      </c>
      <c r="E2097" s="62" t="s">
        <v>4518</v>
      </c>
      <c r="F2097" s="62" t="s">
        <v>4519</v>
      </c>
      <c r="G2097" s="63">
        <v>1915</v>
      </c>
      <c r="H2097" s="61" t="s">
        <v>4520</v>
      </c>
      <c r="I2097" s="57" t="s">
        <v>4521</v>
      </c>
      <c r="J2097" s="65">
        <v>43137</v>
      </c>
      <c r="K2097" s="17"/>
    </row>
    <row r="2098" spans="1:11" s="14" customFormat="1" ht="25.5" x14ac:dyDescent="0.2">
      <c r="A2098" s="61"/>
      <c r="B2098" s="17"/>
      <c r="C2098" s="59">
        <v>145</v>
      </c>
      <c r="D2098" s="84" t="s">
        <v>4254</v>
      </c>
      <c r="E2098" s="98" t="s">
        <v>4522</v>
      </c>
      <c r="F2098" s="62" t="s">
        <v>4523</v>
      </c>
      <c r="G2098" s="63">
        <v>1553</v>
      </c>
      <c r="H2098" s="64"/>
      <c r="I2098" s="57" t="s">
        <v>1</v>
      </c>
      <c r="J2098" s="65">
        <v>43126</v>
      </c>
      <c r="K2098" s="17"/>
    </row>
    <row r="2099" spans="1:11" s="14" customFormat="1" ht="25.5" x14ac:dyDescent="0.2">
      <c r="A2099" s="61" t="s">
        <v>1</v>
      </c>
      <c r="B2099" s="17"/>
      <c r="C2099" s="59">
        <v>146</v>
      </c>
      <c r="D2099" s="62" t="s">
        <v>4219</v>
      </c>
      <c r="E2099" s="85" t="s">
        <v>4524</v>
      </c>
      <c r="F2099" s="85" t="s">
        <v>4525</v>
      </c>
      <c r="G2099" s="63">
        <v>1910</v>
      </c>
      <c r="H2099" s="64"/>
      <c r="I2099" s="57"/>
      <c r="J2099" s="65">
        <v>40352</v>
      </c>
      <c r="K2099" s="17"/>
    </row>
    <row r="2100" spans="1:11" s="14" customFormat="1" ht="51" x14ac:dyDescent="0.2">
      <c r="A2100" s="61" t="s">
        <v>1</v>
      </c>
      <c r="B2100" s="17"/>
      <c r="C2100" s="59">
        <v>147</v>
      </c>
      <c r="D2100" s="62" t="s">
        <v>4219</v>
      </c>
      <c r="E2100" s="62" t="s">
        <v>4526</v>
      </c>
      <c r="F2100" s="62" t="s">
        <v>4527</v>
      </c>
      <c r="G2100" s="57">
        <v>1901</v>
      </c>
      <c r="H2100" s="63"/>
      <c r="I2100" s="57" t="s">
        <v>1</v>
      </c>
      <c r="J2100" s="65">
        <v>41842</v>
      </c>
      <c r="K2100" s="17"/>
    </row>
    <row r="2101" spans="1:11" s="14" customFormat="1" ht="38.25" x14ac:dyDescent="0.2">
      <c r="A2101" s="61" t="s">
        <v>1</v>
      </c>
      <c r="B2101" s="17"/>
      <c r="C2101" s="59">
        <v>148</v>
      </c>
      <c r="D2101" s="84" t="s">
        <v>4307</v>
      </c>
      <c r="E2101" s="62" t="s">
        <v>4528</v>
      </c>
      <c r="F2101" s="62" t="s">
        <v>4529</v>
      </c>
      <c r="G2101" s="63">
        <v>1978</v>
      </c>
      <c r="H2101" s="94"/>
      <c r="I2101" s="57" t="s">
        <v>1</v>
      </c>
      <c r="J2101" s="65">
        <v>43173</v>
      </c>
      <c r="K2101" s="17"/>
    </row>
    <row r="2102" spans="1:11" s="14" customFormat="1" ht="25.5" x14ac:dyDescent="0.2">
      <c r="A2102" s="61" t="s">
        <v>1</v>
      </c>
      <c r="B2102" s="17"/>
      <c r="C2102" s="59">
        <v>149</v>
      </c>
      <c r="D2102" s="62" t="s">
        <v>4254</v>
      </c>
      <c r="E2102" s="62" t="s">
        <v>4530</v>
      </c>
      <c r="F2102" s="62" t="s">
        <v>4531</v>
      </c>
      <c r="G2102" s="63">
        <v>1877</v>
      </c>
      <c r="H2102" s="63"/>
      <c r="I2102" s="57" t="s">
        <v>1</v>
      </c>
      <c r="J2102" s="65"/>
      <c r="K2102" s="17"/>
    </row>
    <row r="2103" spans="1:11" s="14" customFormat="1" ht="25.5" x14ac:dyDescent="0.2">
      <c r="A2103" s="61" t="s">
        <v>1</v>
      </c>
      <c r="B2103" s="17"/>
      <c r="C2103" s="59">
        <v>150</v>
      </c>
      <c r="D2103" s="84" t="s">
        <v>4219</v>
      </c>
      <c r="E2103" s="62" t="s">
        <v>4532</v>
      </c>
      <c r="F2103" s="62" t="s">
        <v>4533</v>
      </c>
      <c r="G2103" s="63">
        <v>1885</v>
      </c>
      <c r="H2103" s="63"/>
      <c r="I2103" s="57" t="s">
        <v>1</v>
      </c>
      <c r="J2103" s="65">
        <v>43141</v>
      </c>
      <c r="K2103" s="17"/>
    </row>
    <row r="2104" spans="1:11" s="14" customFormat="1" ht="12.75" x14ac:dyDescent="0.2">
      <c r="A2104" s="61" t="s">
        <v>1</v>
      </c>
      <c r="B2104" s="17"/>
      <c r="C2104" s="59">
        <v>151</v>
      </c>
      <c r="D2104" s="84" t="s">
        <v>4219</v>
      </c>
      <c r="E2104" s="62" t="s">
        <v>4534</v>
      </c>
      <c r="F2104" s="62" t="s">
        <v>4535</v>
      </c>
      <c r="G2104" s="63">
        <v>1786</v>
      </c>
      <c r="H2104" s="63"/>
      <c r="I2104" s="57" t="s">
        <v>1</v>
      </c>
      <c r="J2104" s="65">
        <v>43141</v>
      </c>
      <c r="K2104" s="17"/>
    </row>
    <row r="2105" spans="1:11" s="14" customFormat="1" ht="51" x14ac:dyDescent="0.2">
      <c r="A2105" s="61" t="s">
        <v>1</v>
      </c>
      <c r="B2105" s="17"/>
      <c r="C2105" s="59">
        <v>152</v>
      </c>
      <c r="D2105" s="84" t="s">
        <v>4219</v>
      </c>
      <c r="E2105" s="62" t="s">
        <v>4536</v>
      </c>
      <c r="F2105" s="62" t="s">
        <v>4537</v>
      </c>
      <c r="G2105" s="63">
        <v>1795</v>
      </c>
      <c r="H2105" s="63"/>
      <c r="I2105" s="57" t="s">
        <v>4318</v>
      </c>
      <c r="J2105" s="65">
        <v>42608</v>
      </c>
      <c r="K2105" s="17"/>
    </row>
    <row r="2106" spans="1:11" s="14" customFormat="1" ht="25.5" x14ac:dyDescent="0.2">
      <c r="A2106" s="61" t="s">
        <v>1</v>
      </c>
      <c r="B2106" s="17"/>
      <c r="C2106" s="59">
        <v>153</v>
      </c>
      <c r="D2106" s="84" t="s">
        <v>4307</v>
      </c>
      <c r="E2106" s="62" t="s">
        <v>4538</v>
      </c>
      <c r="F2106" s="62" t="s">
        <v>4539</v>
      </c>
      <c r="G2106" s="63">
        <v>1987</v>
      </c>
      <c r="H2106" s="64"/>
      <c r="I2106" s="57" t="s">
        <v>1</v>
      </c>
      <c r="J2106" s="65">
        <v>43175</v>
      </c>
      <c r="K2106" s="17"/>
    </row>
    <row r="2107" spans="1:11" s="14" customFormat="1" ht="12.75" x14ac:dyDescent="0.2">
      <c r="A2107" s="61" t="s">
        <v>1</v>
      </c>
      <c r="B2107" s="17"/>
      <c r="C2107" s="59">
        <v>154</v>
      </c>
      <c r="D2107" s="62" t="s">
        <v>4254</v>
      </c>
      <c r="E2107" s="62" t="s">
        <v>4540</v>
      </c>
      <c r="F2107" s="62" t="s">
        <v>4541</v>
      </c>
      <c r="G2107" s="63">
        <v>1911</v>
      </c>
      <c r="I2107" s="57" t="s">
        <v>1</v>
      </c>
      <c r="J2107" s="65"/>
      <c r="K2107" s="17"/>
    </row>
    <row r="2108" spans="1:11" s="14" customFormat="1" ht="51" x14ac:dyDescent="0.2">
      <c r="A2108" s="61" t="s">
        <v>1</v>
      </c>
      <c r="B2108" s="17"/>
      <c r="C2108" s="59">
        <v>155</v>
      </c>
      <c r="D2108" s="62" t="s">
        <v>4254</v>
      </c>
      <c r="E2108" s="62" t="s">
        <v>4542</v>
      </c>
      <c r="F2108" s="62" t="s">
        <v>4543</v>
      </c>
      <c r="G2108" s="63">
        <v>1894</v>
      </c>
      <c r="H2108" s="64"/>
      <c r="I2108" s="57" t="s">
        <v>1</v>
      </c>
      <c r="J2108" s="65"/>
      <c r="K2108" s="17"/>
    </row>
    <row r="2109" spans="1:11" s="14" customFormat="1" ht="38.25" x14ac:dyDescent="0.2">
      <c r="A2109" s="61"/>
      <c r="B2109" s="17"/>
      <c r="C2109" s="59">
        <v>156</v>
      </c>
      <c r="D2109" s="62" t="s">
        <v>4219</v>
      </c>
      <c r="E2109" s="62" t="s">
        <v>4544</v>
      </c>
      <c r="F2109" s="62" t="s">
        <v>4545</v>
      </c>
      <c r="G2109" s="63">
        <v>1897</v>
      </c>
      <c r="H2109" s="64"/>
      <c r="I2109" s="57" t="s">
        <v>4246</v>
      </c>
      <c r="J2109" s="65">
        <v>41115</v>
      </c>
      <c r="K2109" s="17"/>
    </row>
    <row r="2110" spans="1:11" s="14" customFormat="1" ht="12.75" x14ac:dyDescent="0.2">
      <c r="A2110" s="61" t="s">
        <v>1</v>
      </c>
      <c r="B2110" s="17"/>
      <c r="C2110" s="59">
        <v>157</v>
      </c>
      <c r="D2110" s="62" t="s">
        <v>4254</v>
      </c>
      <c r="E2110" s="62" t="s">
        <v>4546</v>
      </c>
      <c r="F2110" s="62" t="s">
        <v>4545</v>
      </c>
      <c r="G2110" s="63">
        <v>1929</v>
      </c>
      <c r="H2110" s="64"/>
      <c r="I2110" s="57" t="s">
        <v>1</v>
      </c>
      <c r="J2110" s="65"/>
      <c r="K2110" s="17"/>
    </row>
    <row r="2111" spans="1:11" s="14" customFormat="1" ht="12.75" x14ac:dyDescent="0.2">
      <c r="A2111" s="61" t="s">
        <v>1</v>
      </c>
      <c r="B2111" s="17"/>
      <c r="C2111" s="59">
        <v>158</v>
      </c>
      <c r="D2111" s="62" t="s">
        <v>4254</v>
      </c>
      <c r="E2111" s="85" t="s">
        <v>4547</v>
      </c>
      <c r="F2111" s="62" t="s">
        <v>4545</v>
      </c>
      <c r="G2111" s="63">
        <v>1934</v>
      </c>
      <c r="H2111" s="62"/>
      <c r="I2111" s="57" t="s">
        <v>1</v>
      </c>
      <c r="J2111" s="65"/>
      <c r="K2111" s="17"/>
    </row>
    <row r="2112" spans="1:11" s="14" customFormat="1" ht="25.5" x14ac:dyDescent="0.2">
      <c r="A2112" s="61"/>
      <c r="B2112" s="17"/>
      <c r="C2112" s="59">
        <v>159</v>
      </c>
      <c r="D2112" s="62" t="s">
        <v>4219</v>
      </c>
      <c r="E2112" s="62" t="s">
        <v>4548</v>
      </c>
      <c r="F2112" s="62" t="s">
        <v>4545</v>
      </c>
      <c r="G2112" s="57" t="s">
        <v>4304</v>
      </c>
      <c r="H2112" s="63"/>
      <c r="I2112" s="57" t="s">
        <v>4246</v>
      </c>
      <c r="J2112" s="65">
        <v>41117</v>
      </c>
      <c r="K2112" s="17"/>
    </row>
    <row r="2113" spans="1:11" s="14" customFormat="1" ht="38.25" x14ac:dyDescent="0.2">
      <c r="A2113" s="61" t="s">
        <v>1</v>
      </c>
      <c r="B2113" s="17"/>
      <c r="C2113" s="59">
        <v>160</v>
      </c>
      <c r="D2113" s="84" t="s">
        <v>4219</v>
      </c>
      <c r="E2113" s="78" t="s">
        <v>4549</v>
      </c>
      <c r="F2113" s="62" t="s">
        <v>4550</v>
      </c>
      <c r="G2113" s="63">
        <v>1941</v>
      </c>
      <c r="H2113" s="64"/>
      <c r="I2113" s="57" t="s">
        <v>1</v>
      </c>
      <c r="J2113" s="65">
        <v>43171</v>
      </c>
      <c r="K2113" s="17"/>
    </row>
    <row r="2114" spans="1:11" s="14" customFormat="1" ht="12.75" x14ac:dyDescent="0.2">
      <c r="A2114" s="61" t="s">
        <v>1</v>
      </c>
      <c r="B2114" s="17"/>
      <c r="C2114" s="59">
        <v>161</v>
      </c>
      <c r="D2114" s="62" t="s">
        <v>4254</v>
      </c>
      <c r="E2114" s="62" t="s">
        <v>258</v>
      </c>
      <c r="F2114" s="62" t="s">
        <v>4551</v>
      </c>
      <c r="G2114" s="63">
        <v>1914</v>
      </c>
      <c r="H2114" s="64"/>
      <c r="I2114" s="57" t="s">
        <v>1</v>
      </c>
      <c r="J2114" s="65"/>
      <c r="K2114" s="17"/>
    </row>
    <row r="2115" spans="1:11" s="14" customFormat="1" ht="38.25" x14ac:dyDescent="0.2">
      <c r="A2115" s="61" t="s">
        <v>1</v>
      </c>
      <c r="B2115" s="17"/>
      <c r="C2115" s="59">
        <v>162</v>
      </c>
      <c r="D2115" s="84" t="s">
        <v>4219</v>
      </c>
      <c r="E2115" s="62" t="s">
        <v>4552</v>
      </c>
      <c r="F2115" s="62" t="s">
        <v>4553</v>
      </c>
      <c r="G2115" s="57">
        <v>1888</v>
      </c>
      <c r="H2115" s="57"/>
      <c r="I2115" s="57" t="s">
        <v>1</v>
      </c>
      <c r="J2115" s="65">
        <v>43103</v>
      </c>
      <c r="K2115" s="17"/>
    </row>
    <row r="2116" spans="1:11" s="14" customFormat="1" ht="38.25" x14ac:dyDescent="0.2">
      <c r="A2116" s="61"/>
      <c r="B2116" s="17"/>
      <c r="C2116" s="59">
        <v>163</v>
      </c>
      <c r="D2116" s="62" t="s">
        <v>4219</v>
      </c>
      <c r="E2116" s="62" t="s">
        <v>4554</v>
      </c>
      <c r="F2116" s="62" t="s">
        <v>4555</v>
      </c>
      <c r="G2116" s="63"/>
      <c r="H2116" s="94"/>
      <c r="I2116" s="57" t="s">
        <v>423</v>
      </c>
      <c r="J2116" s="65"/>
      <c r="K2116" s="17"/>
    </row>
    <row r="2117" spans="1:11" s="14" customFormat="1" ht="12.75" x14ac:dyDescent="0.2">
      <c r="A2117" s="61" t="s">
        <v>1</v>
      </c>
      <c r="B2117" s="17"/>
      <c r="C2117" s="59">
        <v>164</v>
      </c>
      <c r="D2117" s="62" t="s">
        <v>4254</v>
      </c>
      <c r="E2117" s="85" t="s">
        <v>4556</v>
      </c>
      <c r="F2117" s="62" t="s">
        <v>4557</v>
      </c>
      <c r="G2117" s="64">
        <v>1918</v>
      </c>
      <c r="H2117" s="64"/>
      <c r="I2117" s="57"/>
      <c r="J2117" s="65"/>
      <c r="K2117" s="17"/>
    </row>
    <row r="2118" spans="1:11" s="14" customFormat="1" ht="38.25" x14ac:dyDescent="0.2">
      <c r="A2118" s="61"/>
      <c r="B2118" s="17"/>
      <c r="C2118" s="59">
        <v>165</v>
      </c>
      <c r="D2118" s="84" t="s">
        <v>4219</v>
      </c>
      <c r="E2118" s="62" t="s">
        <v>4558</v>
      </c>
      <c r="F2118" s="62" t="s">
        <v>4559</v>
      </c>
      <c r="G2118" s="64">
        <v>1855</v>
      </c>
      <c r="H2118" s="64"/>
      <c r="I2118" s="57" t="s">
        <v>4318</v>
      </c>
      <c r="J2118" s="65">
        <v>42609</v>
      </c>
      <c r="K2118" s="17"/>
    </row>
    <row r="2119" spans="1:11" s="14" customFormat="1" ht="25.5" x14ac:dyDescent="0.2">
      <c r="A2119" s="61" t="s">
        <v>1</v>
      </c>
      <c r="B2119" s="17"/>
      <c r="C2119" s="59">
        <v>166</v>
      </c>
      <c r="D2119" s="62" t="s">
        <v>4254</v>
      </c>
      <c r="E2119" s="62" t="s">
        <v>4560</v>
      </c>
      <c r="F2119" s="62" t="s">
        <v>4561</v>
      </c>
      <c r="G2119" s="63">
        <v>1856</v>
      </c>
      <c r="H2119" s="64"/>
      <c r="I2119" s="13"/>
      <c r="J2119" s="65"/>
      <c r="K2119" s="17"/>
    </row>
    <row r="2120" spans="1:11" s="14" customFormat="1" ht="38.25" x14ac:dyDescent="0.2">
      <c r="A2120" s="57" t="s">
        <v>52</v>
      </c>
      <c r="B2120" s="17"/>
      <c r="C2120" s="59">
        <v>167</v>
      </c>
      <c r="D2120" s="62" t="s">
        <v>4307</v>
      </c>
      <c r="E2120" s="62" t="s">
        <v>4562</v>
      </c>
      <c r="F2120" s="62" t="s">
        <v>4563</v>
      </c>
      <c r="G2120" s="63" t="s">
        <v>4564</v>
      </c>
      <c r="H2120" s="62"/>
      <c r="I2120" s="57" t="s">
        <v>4565</v>
      </c>
      <c r="J2120" s="65">
        <v>41466</v>
      </c>
      <c r="K2120" s="17"/>
    </row>
    <row r="2121" spans="1:11" s="14" customFormat="1" ht="25.5" x14ac:dyDescent="0.2">
      <c r="A2121" s="61" t="s">
        <v>1</v>
      </c>
      <c r="B2121" s="17"/>
      <c r="C2121" s="59">
        <v>168</v>
      </c>
      <c r="D2121" s="62" t="s">
        <v>4219</v>
      </c>
      <c r="E2121" s="85" t="s">
        <v>4566</v>
      </c>
      <c r="F2121" s="62" t="s">
        <v>4567</v>
      </c>
      <c r="G2121" s="63"/>
      <c r="H2121" s="64"/>
      <c r="I2121" s="64"/>
      <c r="J2121" s="65"/>
      <c r="K2121" s="17"/>
    </row>
    <row r="2122" spans="1:11" s="14" customFormat="1" ht="25.5" x14ac:dyDescent="0.2">
      <c r="A2122" s="61"/>
      <c r="B2122" s="17"/>
      <c r="C2122" s="59">
        <v>169</v>
      </c>
      <c r="D2122" s="62" t="s">
        <v>4254</v>
      </c>
      <c r="E2122" s="62" t="s">
        <v>4568</v>
      </c>
      <c r="F2122" s="62" t="s">
        <v>4569</v>
      </c>
      <c r="G2122" s="63" t="s">
        <v>4570</v>
      </c>
      <c r="H2122" s="64"/>
      <c r="I2122" s="57"/>
      <c r="J2122" s="65">
        <v>40475</v>
      </c>
      <c r="K2122" s="17"/>
    </row>
    <row r="2123" spans="1:11" s="14" customFormat="1" ht="38.25" x14ac:dyDescent="0.2">
      <c r="A2123" s="61" t="s">
        <v>1</v>
      </c>
      <c r="B2123" s="17"/>
      <c r="C2123" s="59">
        <v>170</v>
      </c>
      <c r="D2123" s="84" t="s">
        <v>4571</v>
      </c>
      <c r="E2123" s="62" t="s">
        <v>4572</v>
      </c>
      <c r="F2123" s="62" t="s">
        <v>4573</v>
      </c>
      <c r="G2123" s="63">
        <v>1900</v>
      </c>
      <c r="H2123" s="64"/>
      <c r="I2123" s="57" t="s">
        <v>1</v>
      </c>
      <c r="J2123" s="65">
        <v>43172</v>
      </c>
      <c r="K2123" s="17"/>
    </row>
    <row r="2124" spans="1:11" s="14" customFormat="1" ht="76.5" x14ac:dyDescent="0.2">
      <c r="A2124" s="61" t="s">
        <v>1</v>
      </c>
      <c r="B2124" s="17"/>
      <c r="C2124" s="59">
        <v>171</v>
      </c>
      <c r="D2124" s="84" t="s">
        <v>4571</v>
      </c>
      <c r="E2124" s="62" t="s">
        <v>4574</v>
      </c>
      <c r="F2124" s="62" t="s">
        <v>4575</v>
      </c>
      <c r="G2124" s="63">
        <v>1878</v>
      </c>
      <c r="H2124" s="64">
        <v>0</v>
      </c>
      <c r="I2124" s="57" t="s">
        <v>1</v>
      </c>
      <c r="J2124" s="65">
        <v>43128</v>
      </c>
      <c r="K2124" s="17"/>
    </row>
    <row r="2125" spans="1:11" s="14" customFormat="1" ht="63.75" x14ac:dyDescent="0.2">
      <c r="A2125" s="61"/>
      <c r="B2125" s="17"/>
      <c r="C2125" s="59">
        <v>172</v>
      </c>
      <c r="D2125" s="84" t="s">
        <v>4254</v>
      </c>
      <c r="E2125" s="62" t="s">
        <v>4576</v>
      </c>
      <c r="F2125" s="62" t="s">
        <v>4577</v>
      </c>
      <c r="G2125" s="63">
        <v>1852</v>
      </c>
      <c r="H2125" s="64"/>
      <c r="I2125" s="57" t="s">
        <v>4318</v>
      </c>
      <c r="J2125" s="65">
        <v>42609</v>
      </c>
      <c r="K2125" s="17"/>
    </row>
    <row r="2126" spans="1:11" s="14" customFormat="1" ht="25.5" x14ac:dyDescent="0.2">
      <c r="A2126" s="61" t="s">
        <v>1</v>
      </c>
      <c r="B2126" s="17"/>
      <c r="C2126" s="59">
        <v>173</v>
      </c>
      <c r="D2126" s="84" t="s">
        <v>4307</v>
      </c>
      <c r="E2126" s="62" t="s">
        <v>4578</v>
      </c>
      <c r="F2126" s="62" t="s">
        <v>4579</v>
      </c>
      <c r="G2126" s="63">
        <v>1984</v>
      </c>
      <c r="H2126" s="64"/>
      <c r="I2126" s="57" t="s">
        <v>1</v>
      </c>
      <c r="J2126" s="65">
        <v>43174</v>
      </c>
      <c r="K2126" s="17"/>
    </row>
    <row r="2127" spans="1:11" s="14" customFormat="1" ht="12.75" x14ac:dyDescent="0.2">
      <c r="A2127" s="61"/>
      <c r="B2127" s="17"/>
      <c r="C2127" s="59">
        <v>174</v>
      </c>
      <c r="D2127" s="62" t="s">
        <v>4254</v>
      </c>
      <c r="E2127" s="62" t="s">
        <v>233</v>
      </c>
      <c r="F2127" s="62" t="s">
        <v>4580</v>
      </c>
      <c r="G2127" s="63">
        <v>1894</v>
      </c>
      <c r="H2127" s="64"/>
      <c r="I2127" s="57"/>
      <c r="J2127" s="65"/>
      <c r="K2127" s="17"/>
    </row>
    <row r="2128" spans="1:11" s="14" customFormat="1" ht="38.25" x14ac:dyDescent="0.2">
      <c r="A2128" s="61" t="s">
        <v>1</v>
      </c>
      <c r="B2128" s="17"/>
      <c r="C2128" s="59">
        <v>175</v>
      </c>
      <c r="D2128" s="62" t="s">
        <v>4219</v>
      </c>
      <c r="E2128" s="62" t="s">
        <v>4581</v>
      </c>
      <c r="F2128" s="62" t="s">
        <v>4582</v>
      </c>
      <c r="G2128" s="63">
        <v>1928</v>
      </c>
      <c r="H2128" s="64"/>
      <c r="I2128" s="57"/>
      <c r="J2128" s="65">
        <v>42301</v>
      </c>
      <c r="K2128" s="17"/>
    </row>
    <row r="2129" spans="1:11" s="14" customFormat="1" ht="38.25" x14ac:dyDescent="0.2">
      <c r="A2129" s="61" t="s">
        <v>1</v>
      </c>
      <c r="B2129" s="17"/>
      <c r="C2129" s="59">
        <v>176</v>
      </c>
      <c r="D2129" s="62" t="s">
        <v>4219</v>
      </c>
      <c r="E2129" s="62" t="s">
        <v>4583</v>
      </c>
      <c r="F2129" s="62" t="s">
        <v>4584</v>
      </c>
      <c r="G2129" s="63">
        <v>1909</v>
      </c>
      <c r="H2129" s="64"/>
      <c r="I2129" s="57"/>
      <c r="J2129" s="65">
        <v>42301</v>
      </c>
      <c r="K2129" s="17"/>
    </row>
    <row r="2130" spans="1:11" s="14" customFormat="1" ht="25.5" x14ac:dyDescent="0.2">
      <c r="A2130" s="61" t="s">
        <v>1</v>
      </c>
      <c r="B2130" s="17"/>
      <c r="C2130" s="59">
        <v>177</v>
      </c>
      <c r="D2130" s="62" t="s">
        <v>4219</v>
      </c>
      <c r="E2130" s="62" t="s">
        <v>4585</v>
      </c>
      <c r="F2130" s="62" t="s">
        <v>4586</v>
      </c>
      <c r="G2130" s="63">
        <v>1921</v>
      </c>
      <c r="H2130" s="64"/>
      <c r="I2130" s="57"/>
      <c r="J2130" s="65">
        <v>42301</v>
      </c>
      <c r="K2130" s="17"/>
    </row>
    <row r="2131" spans="1:11" s="14" customFormat="1" ht="25.5" x14ac:dyDescent="0.2">
      <c r="A2131" s="61" t="s">
        <v>1</v>
      </c>
      <c r="B2131" s="17"/>
      <c r="C2131" s="59">
        <v>178</v>
      </c>
      <c r="D2131" s="84" t="s">
        <v>4219</v>
      </c>
      <c r="E2131" s="62" t="s">
        <v>4587</v>
      </c>
      <c r="F2131" s="62" t="s">
        <v>4588</v>
      </c>
      <c r="G2131" s="63">
        <v>1886</v>
      </c>
      <c r="H2131" s="64"/>
      <c r="I2131" s="57" t="s">
        <v>1</v>
      </c>
      <c r="J2131" s="65">
        <v>43171</v>
      </c>
      <c r="K2131" s="17"/>
    </row>
    <row r="2132" spans="1:11" s="14" customFormat="1" ht="38.25" x14ac:dyDescent="0.2">
      <c r="A2132" s="61" t="s">
        <v>1</v>
      </c>
      <c r="B2132" s="17"/>
      <c r="C2132" s="59">
        <v>179</v>
      </c>
      <c r="D2132" s="342" t="s">
        <v>4219</v>
      </c>
      <c r="E2132" s="78" t="s">
        <v>4589</v>
      </c>
      <c r="F2132" s="78" t="s">
        <v>4590</v>
      </c>
      <c r="G2132" s="63">
        <v>1890</v>
      </c>
      <c r="H2132" s="94"/>
      <c r="I2132" s="57" t="s">
        <v>1</v>
      </c>
      <c r="J2132" s="65">
        <v>43174</v>
      </c>
      <c r="K2132" s="17"/>
    </row>
    <row r="2133" spans="1:11" s="14" customFormat="1" ht="38.25" x14ac:dyDescent="0.2">
      <c r="A2133" s="61" t="s">
        <v>1</v>
      </c>
      <c r="B2133" s="17"/>
      <c r="C2133" s="59">
        <v>180</v>
      </c>
      <c r="D2133" s="342" t="s">
        <v>4219</v>
      </c>
      <c r="E2133" s="78" t="s">
        <v>4589</v>
      </c>
      <c r="F2133" s="78" t="s">
        <v>4590</v>
      </c>
      <c r="G2133" s="63">
        <v>1890</v>
      </c>
      <c r="H2133" s="64"/>
      <c r="I2133" s="57" t="s">
        <v>1</v>
      </c>
      <c r="J2133" s="65">
        <v>43171</v>
      </c>
      <c r="K2133" s="17"/>
    </row>
    <row r="2134" spans="1:11" s="14" customFormat="1" ht="12.75" x14ac:dyDescent="0.2">
      <c r="A2134" s="61"/>
      <c r="B2134" s="17"/>
      <c r="C2134" s="59">
        <v>181</v>
      </c>
      <c r="D2134" s="62" t="s">
        <v>4254</v>
      </c>
      <c r="E2134" s="62" t="s">
        <v>34</v>
      </c>
      <c r="F2134" s="62" t="s">
        <v>4591</v>
      </c>
      <c r="G2134" s="63" t="s">
        <v>4592</v>
      </c>
      <c r="H2134" s="64"/>
      <c r="I2134" s="57"/>
      <c r="J2134" s="65"/>
      <c r="K2134" s="17"/>
    </row>
    <row r="2135" spans="1:11" s="14" customFormat="1" ht="25.5" x14ac:dyDescent="0.2">
      <c r="A2135" s="61"/>
      <c r="B2135" s="17"/>
      <c r="C2135" s="59">
        <v>182</v>
      </c>
      <c r="D2135" s="62" t="s">
        <v>4254</v>
      </c>
      <c r="E2135" s="62" t="s">
        <v>34</v>
      </c>
      <c r="F2135" s="62" t="s">
        <v>4593</v>
      </c>
      <c r="G2135" s="63" t="s">
        <v>4592</v>
      </c>
      <c r="H2135" s="64"/>
      <c r="I2135" s="13"/>
      <c r="J2135" s="65"/>
      <c r="K2135" s="17"/>
    </row>
    <row r="2136" spans="1:11" s="14" customFormat="1" ht="25.5" x14ac:dyDescent="0.2">
      <c r="A2136" s="107" t="s">
        <v>52</v>
      </c>
      <c r="B2136" s="17"/>
      <c r="C2136" s="59">
        <v>183</v>
      </c>
      <c r="D2136" s="62" t="s">
        <v>4219</v>
      </c>
      <c r="E2136" s="62" t="s">
        <v>4594</v>
      </c>
      <c r="F2136" s="62" t="s">
        <v>4595</v>
      </c>
      <c r="G2136" s="63">
        <v>1882</v>
      </c>
      <c r="H2136" s="64"/>
      <c r="I2136" s="57" t="s">
        <v>4246</v>
      </c>
      <c r="J2136" s="65">
        <v>41115</v>
      </c>
      <c r="K2136" s="17"/>
    </row>
    <row r="2137" spans="1:11" s="14" customFormat="1" ht="51" x14ac:dyDescent="0.2">
      <c r="A2137" s="107" t="s">
        <v>52</v>
      </c>
      <c r="B2137" s="17"/>
      <c r="C2137" s="59">
        <v>184</v>
      </c>
      <c r="D2137" s="62" t="s">
        <v>4219</v>
      </c>
      <c r="E2137" s="62" t="s">
        <v>4596</v>
      </c>
      <c r="F2137" s="62" t="s">
        <v>4595</v>
      </c>
      <c r="G2137" s="57">
        <v>1896</v>
      </c>
      <c r="H2137" s="64"/>
      <c r="I2137" s="57" t="s">
        <v>4246</v>
      </c>
      <c r="J2137" s="65">
        <v>41117</v>
      </c>
      <c r="K2137" s="17"/>
    </row>
    <row r="2138" spans="1:11" s="14" customFormat="1" ht="25.5" x14ac:dyDescent="0.2">
      <c r="A2138" s="61" t="s">
        <v>1</v>
      </c>
      <c r="B2138" s="17"/>
      <c r="C2138" s="59">
        <v>185</v>
      </c>
      <c r="D2138" s="62" t="s">
        <v>4219</v>
      </c>
      <c r="E2138" s="62" t="s">
        <v>4597</v>
      </c>
      <c r="F2138" s="62" t="s">
        <v>4598</v>
      </c>
      <c r="G2138" s="63">
        <v>2004</v>
      </c>
      <c r="H2138" s="62"/>
      <c r="I2138" s="64"/>
      <c r="J2138" s="65"/>
      <c r="K2138" s="17"/>
    </row>
    <row r="2139" spans="1:11" s="14" customFormat="1" ht="51" x14ac:dyDescent="0.2">
      <c r="A2139" s="61" t="s">
        <v>1316</v>
      </c>
      <c r="B2139" s="17"/>
      <c r="C2139" s="59">
        <v>186</v>
      </c>
      <c r="D2139" s="62" t="s">
        <v>4254</v>
      </c>
      <c r="E2139" s="62" t="s">
        <v>4599</v>
      </c>
      <c r="F2139" s="85" t="s">
        <v>4600</v>
      </c>
      <c r="G2139" s="63">
        <v>1998</v>
      </c>
      <c r="H2139" s="94"/>
      <c r="I2139" s="57"/>
      <c r="J2139" s="65"/>
      <c r="K2139" s="17"/>
    </row>
    <row r="2140" spans="1:11" s="14" customFormat="1" ht="12.75" x14ac:dyDescent="0.2">
      <c r="A2140" s="61" t="s">
        <v>1</v>
      </c>
      <c r="B2140" s="17"/>
      <c r="C2140" s="59">
        <v>187</v>
      </c>
      <c r="D2140" s="84" t="s">
        <v>4254</v>
      </c>
      <c r="E2140" s="62" t="s">
        <v>4601</v>
      </c>
      <c r="F2140" s="62" t="s">
        <v>4602</v>
      </c>
      <c r="G2140" s="63">
        <v>1958</v>
      </c>
      <c r="H2140" s="64"/>
      <c r="I2140" s="57"/>
      <c r="J2140" s="65"/>
      <c r="K2140" s="17"/>
    </row>
    <row r="2141" spans="1:11" s="14" customFormat="1" ht="38.25" x14ac:dyDescent="0.2">
      <c r="A2141" s="61" t="s">
        <v>1</v>
      </c>
      <c r="B2141" s="17"/>
      <c r="C2141" s="59">
        <v>188</v>
      </c>
      <c r="D2141" s="62" t="s">
        <v>4254</v>
      </c>
      <c r="E2141" s="62" t="s">
        <v>4603</v>
      </c>
      <c r="F2141" s="62" t="s">
        <v>4604</v>
      </c>
      <c r="G2141" s="63">
        <v>1961</v>
      </c>
      <c r="H2141" s="64"/>
      <c r="I2141" s="57"/>
      <c r="J2141" s="65"/>
      <c r="K2141" s="17"/>
    </row>
    <row r="2142" spans="1:11" s="14" customFormat="1" ht="12.75" x14ac:dyDescent="0.2">
      <c r="A2142" s="61" t="s">
        <v>1</v>
      </c>
      <c r="B2142" s="17"/>
      <c r="C2142" s="59">
        <v>189</v>
      </c>
      <c r="D2142" s="62" t="s">
        <v>4254</v>
      </c>
      <c r="E2142" s="62" t="s">
        <v>4605</v>
      </c>
      <c r="F2142" s="62" t="s">
        <v>4606</v>
      </c>
      <c r="G2142" s="63" t="s">
        <v>4607</v>
      </c>
      <c r="H2142" s="64"/>
      <c r="I2142" s="57"/>
      <c r="J2142" s="65">
        <v>40352</v>
      </c>
      <c r="K2142" s="17"/>
    </row>
    <row r="2143" spans="1:11" s="14" customFormat="1" ht="38.25" x14ac:dyDescent="0.2">
      <c r="A2143" s="61" t="s">
        <v>1</v>
      </c>
      <c r="B2143" s="17"/>
      <c r="C2143" s="59">
        <v>190</v>
      </c>
      <c r="D2143" s="62" t="s">
        <v>4254</v>
      </c>
      <c r="E2143" s="62" t="s">
        <v>4608</v>
      </c>
      <c r="F2143" s="62" t="s">
        <v>4609</v>
      </c>
      <c r="G2143" s="63">
        <v>1959</v>
      </c>
      <c r="H2143" s="64"/>
      <c r="I2143" s="57" t="s">
        <v>580</v>
      </c>
      <c r="J2143" s="65"/>
      <c r="K2143" s="17"/>
    </row>
    <row r="2144" spans="1:11" s="14" customFormat="1" ht="12.75" x14ac:dyDescent="0.2">
      <c r="A2144" s="61" t="s">
        <v>1</v>
      </c>
      <c r="B2144" s="17"/>
      <c r="C2144" s="59">
        <v>191</v>
      </c>
      <c r="D2144" s="62" t="s">
        <v>4254</v>
      </c>
      <c r="E2144" s="62" t="s">
        <v>4610</v>
      </c>
      <c r="F2144" s="62" t="s">
        <v>4611</v>
      </c>
      <c r="G2144" s="63">
        <v>1918</v>
      </c>
      <c r="H2144" s="64"/>
      <c r="I2144" s="57"/>
      <c r="J2144" s="65"/>
      <c r="K2144" s="17"/>
    </row>
    <row r="2145" spans="1:153" s="14" customFormat="1" ht="12.75" x14ac:dyDescent="0.2">
      <c r="A2145" s="61"/>
      <c r="B2145" s="17"/>
      <c r="C2145" s="59">
        <v>192</v>
      </c>
      <c r="D2145" s="62" t="s">
        <v>4254</v>
      </c>
      <c r="E2145" s="62" t="s">
        <v>4612</v>
      </c>
      <c r="F2145" s="62" t="s">
        <v>4613</v>
      </c>
      <c r="G2145" s="63">
        <v>1933</v>
      </c>
      <c r="H2145" s="64"/>
      <c r="I2145" s="57" t="s">
        <v>580</v>
      </c>
      <c r="J2145" s="65"/>
      <c r="K2145" s="17"/>
    </row>
    <row r="2146" spans="1:153" s="14" customFormat="1" ht="25.5" x14ac:dyDescent="0.2">
      <c r="A2146" s="61"/>
      <c r="B2146" s="17"/>
      <c r="C2146" s="59">
        <v>193</v>
      </c>
      <c r="D2146" s="62" t="s">
        <v>4254</v>
      </c>
      <c r="E2146" s="62" t="s">
        <v>4614</v>
      </c>
      <c r="F2146" s="62" t="s">
        <v>4615</v>
      </c>
      <c r="G2146" s="63"/>
      <c r="H2146" s="64"/>
      <c r="I2146" s="57"/>
      <c r="J2146" s="65"/>
      <c r="K2146" s="17"/>
    </row>
    <row r="2147" spans="1:153" s="14" customFormat="1" ht="38.25" x14ac:dyDescent="0.2">
      <c r="A2147" s="109" t="s">
        <v>166</v>
      </c>
      <c r="B2147" s="126"/>
      <c r="C2147" s="59">
        <v>194</v>
      </c>
      <c r="D2147" s="110" t="s">
        <v>4376</v>
      </c>
      <c r="E2147" s="110" t="s">
        <v>4616</v>
      </c>
      <c r="F2147" s="110" t="s">
        <v>4617</v>
      </c>
      <c r="G2147" s="112">
        <v>1911</v>
      </c>
      <c r="H2147" s="113" t="s">
        <v>4378</v>
      </c>
      <c r="I2147" s="60" t="s">
        <v>222</v>
      </c>
      <c r="J2147" s="114">
        <v>41331</v>
      </c>
      <c r="K2147" s="126"/>
    </row>
    <row r="2148" spans="1:153" s="14" customFormat="1" ht="38.25" x14ac:dyDescent="0.2">
      <c r="A2148" s="61" t="s">
        <v>1</v>
      </c>
      <c r="B2148" s="17"/>
      <c r="C2148" s="59">
        <v>195</v>
      </c>
      <c r="D2148" s="62" t="s">
        <v>4254</v>
      </c>
      <c r="E2148" s="62" t="s">
        <v>4618</v>
      </c>
      <c r="F2148" s="62" t="s">
        <v>4619</v>
      </c>
      <c r="G2148" s="63">
        <v>1897</v>
      </c>
      <c r="H2148" s="64"/>
      <c r="I2148" s="57"/>
      <c r="J2148" s="65"/>
      <c r="K2148" s="17"/>
    </row>
    <row r="2149" spans="1:153" s="14" customFormat="1" ht="38.25" x14ac:dyDescent="0.2">
      <c r="A2149" s="57" t="s">
        <v>52</v>
      </c>
      <c r="B2149" s="17"/>
      <c r="C2149" s="59">
        <v>196</v>
      </c>
      <c r="D2149" s="84" t="s">
        <v>4219</v>
      </c>
      <c r="E2149" s="62" t="s">
        <v>4620</v>
      </c>
      <c r="F2149" s="97" t="s">
        <v>4621</v>
      </c>
      <c r="G2149" s="96">
        <v>1863</v>
      </c>
      <c r="H2149" s="23"/>
      <c r="I2149" s="57" t="s">
        <v>4439</v>
      </c>
      <c r="J2149" s="65">
        <v>43125</v>
      </c>
      <c r="K2149" s="17"/>
    </row>
    <row r="2150" spans="1:153" s="14" customFormat="1" ht="38.25" x14ac:dyDescent="0.2">
      <c r="A2150" s="61" t="s">
        <v>1</v>
      </c>
      <c r="B2150" s="17"/>
      <c r="C2150" s="59">
        <v>197</v>
      </c>
      <c r="D2150" s="84" t="s">
        <v>4219</v>
      </c>
      <c r="E2150" s="62" t="s">
        <v>4622</v>
      </c>
      <c r="F2150" s="62" t="s">
        <v>4623</v>
      </c>
      <c r="G2150" s="96">
        <v>1885</v>
      </c>
      <c r="H2150" s="335"/>
      <c r="I2150" s="13" t="s">
        <v>1</v>
      </c>
      <c r="J2150" s="65">
        <v>43125</v>
      </c>
      <c r="K2150" s="17"/>
    </row>
    <row r="2151" spans="1:153" s="14" customFormat="1" ht="25.5" x14ac:dyDescent="0.2">
      <c r="A2151" s="57" t="s">
        <v>52</v>
      </c>
      <c r="B2151" s="17"/>
      <c r="C2151" s="59">
        <v>198</v>
      </c>
      <c r="D2151" s="84" t="s">
        <v>4219</v>
      </c>
      <c r="E2151" s="62" t="s">
        <v>4624</v>
      </c>
      <c r="F2151" s="97" t="s">
        <v>4625</v>
      </c>
      <c r="G2151" s="96">
        <v>1848</v>
      </c>
      <c r="H2151" s="335"/>
      <c r="I2151" s="57" t="s">
        <v>4439</v>
      </c>
      <c r="J2151" s="65">
        <v>43125</v>
      </c>
      <c r="K2151" s="17"/>
    </row>
    <row r="2152" spans="1:153" s="14" customFormat="1" ht="38.25" x14ac:dyDescent="0.2">
      <c r="A2152" s="61" t="s">
        <v>1</v>
      </c>
      <c r="B2152" s="17"/>
      <c r="C2152" s="59">
        <v>199</v>
      </c>
      <c r="D2152" s="62" t="s">
        <v>4254</v>
      </c>
      <c r="E2152" s="62" t="s">
        <v>4626</v>
      </c>
      <c r="F2152" s="62" t="s">
        <v>4627</v>
      </c>
      <c r="G2152" s="63">
        <v>1880</v>
      </c>
      <c r="H2152" s="64"/>
      <c r="I2152" s="57"/>
      <c r="J2152" s="65"/>
      <c r="K2152" s="17"/>
    </row>
    <row r="2153" spans="1:153" s="14" customFormat="1" ht="51" x14ac:dyDescent="0.2">
      <c r="A2153" s="61"/>
      <c r="B2153" s="17"/>
      <c r="C2153" s="59">
        <v>200</v>
      </c>
      <c r="D2153" s="84" t="s">
        <v>4219</v>
      </c>
      <c r="E2153" s="62" t="s">
        <v>4628</v>
      </c>
      <c r="F2153" s="62" t="s">
        <v>4629</v>
      </c>
      <c r="G2153" s="63">
        <v>1856</v>
      </c>
      <c r="H2153" s="343" t="s">
        <v>2466</v>
      </c>
      <c r="I2153" s="57" t="s">
        <v>3888</v>
      </c>
      <c r="J2153" s="65">
        <v>41913</v>
      </c>
      <c r="K2153" s="17"/>
    </row>
    <row r="2154" spans="1:153" s="14" customFormat="1" ht="12.75" x14ac:dyDescent="0.2">
      <c r="A2154" s="61"/>
      <c r="B2154" s="17"/>
      <c r="C2154" s="59">
        <v>201</v>
      </c>
      <c r="D2154" s="62" t="s">
        <v>4254</v>
      </c>
      <c r="E2154" s="62" t="s">
        <v>4630</v>
      </c>
      <c r="F2154" s="62" t="s">
        <v>4631</v>
      </c>
      <c r="G2154" s="63">
        <v>1922</v>
      </c>
      <c r="H2154" s="62"/>
      <c r="I2154" s="57"/>
      <c r="J2154" s="65"/>
      <c r="K2154" s="17"/>
    </row>
    <row r="2155" spans="1:153" s="14" customFormat="1" ht="25.5" x14ac:dyDescent="0.2">
      <c r="A2155" s="61" t="s">
        <v>1</v>
      </c>
      <c r="B2155" s="17"/>
      <c r="C2155" s="59">
        <v>202</v>
      </c>
      <c r="D2155" s="62" t="s">
        <v>4254</v>
      </c>
      <c r="E2155" s="62" t="s">
        <v>4632</v>
      </c>
      <c r="F2155" s="62" t="s">
        <v>4633</v>
      </c>
      <c r="G2155" s="63">
        <v>1941</v>
      </c>
      <c r="H2155" s="64"/>
      <c r="I2155" s="57"/>
      <c r="J2155" s="65"/>
      <c r="K2155" s="17"/>
    </row>
    <row r="2156" spans="1:153" s="143" customFormat="1" ht="38.25" x14ac:dyDescent="0.2">
      <c r="A2156" s="107" t="s">
        <v>52</v>
      </c>
      <c r="B2156" s="17"/>
      <c r="C2156" s="59">
        <v>203</v>
      </c>
      <c r="D2156" s="62" t="s">
        <v>4254</v>
      </c>
      <c r="E2156" s="62" t="s">
        <v>4634</v>
      </c>
      <c r="F2156" s="62" t="s">
        <v>4635</v>
      </c>
      <c r="G2156" s="63">
        <v>1941</v>
      </c>
      <c r="H2156" s="64"/>
      <c r="I2156" s="57" t="s">
        <v>580</v>
      </c>
      <c r="J2156" s="65"/>
      <c r="K2156" s="17"/>
      <c r="L2156" s="14"/>
      <c r="M2156" s="14"/>
      <c r="N2156" s="14"/>
      <c r="O2156" s="14"/>
      <c r="P2156" s="14"/>
      <c r="Q2156" s="14"/>
      <c r="R2156" s="14"/>
      <c r="S2156" s="14"/>
      <c r="T2156" s="14"/>
      <c r="U2156" s="14"/>
      <c r="V2156" s="14"/>
      <c r="W2156" s="14"/>
      <c r="X2156" s="14"/>
      <c r="Y2156" s="14"/>
      <c r="Z2156" s="14"/>
      <c r="AA2156" s="14"/>
      <c r="AB2156" s="14"/>
      <c r="AC2156" s="14"/>
      <c r="AD2156" s="14"/>
      <c r="AE2156" s="14"/>
      <c r="AF2156" s="14"/>
      <c r="AG2156" s="14"/>
      <c r="AH2156" s="14"/>
      <c r="AI2156" s="14"/>
      <c r="AJ2156" s="14"/>
      <c r="AK2156" s="14"/>
      <c r="AL2156" s="14"/>
      <c r="AM2156" s="14"/>
      <c r="AN2156" s="14"/>
      <c r="AO2156" s="14"/>
      <c r="AP2156" s="14"/>
      <c r="AQ2156" s="14"/>
      <c r="AR2156" s="14"/>
      <c r="AS2156" s="14"/>
      <c r="AT2156" s="14"/>
      <c r="AU2156" s="14"/>
      <c r="AV2156" s="14"/>
      <c r="AW2156" s="14"/>
      <c r="AX2156" s="14"/>
      <c r="AY2156" s="14"/>
      <c r="AZ2156" s="14"/>
      <c r="BA2156" s="14"/>
      <c r="BB2156" s="14"/>
      <c r="BC2156" s="14"/>
      <c r="BD2156" s="14"/>
      <c r="BE2156" s="14"/>
      <c r="BF2156" s="14"/>
      <c r="BG2156" s="14"/>
      <c r="BH2156" s="14"/>
      <c r="BI2156" s="14"/>
      <c r="BJ2156" s="14"/>
      <c r="BK2156" s="14"/>
      <c r="BL2156" s="14"/>
      <c r="BM2156" s="14"/>
      <c r="BN2156" s="14"/>
      <c r="BO2156" s="14"/>
      <c r="BP2156" s="14"/>
      <c r="BQ2156" s="14"/>
      <c r="BR2156" s="14"/>
      <c r="BS2156" s="14"/>
      <c r="BT2156" s="14"/>
      <c r="BU2156" s="14"/>
      <c r="BV2156" s="14"/>
      <c r="BW2156" s="14"/>
      <c r="BX2156" s="14"/>
      <c r="BY2156" s="14"/>
      <c r="BZ2156" s="14"/>
      <c r="CA2156" s="14"/>
      <c r="CB2156" s="14"/>
      <c r="CC2156" s="14"/>
      <c r="CD2156" s="14"/>
      <c r="CE2156" s="14"/>
      <c r="CF2156" s="14"/>
      <c r="CG2156" s="14"/>
      <c r="CH2156" s="14"/>
      <c r="CI2156" s="14"/>
      <c r="CJ2156" s="14"/>
      <c r="CK2156" s="14"/>
      <c r="CL2156" s="14"/>
      <c r="CM2156" s="14"/>
      <c r="CN2156" s="14"/>
      <c r="CO2156" s="14"/>
      <c r="CP2156" s="14"/>
      <c r="CQ2156" s="14"/>
      <c r="CR2156" s="14"/>
      <c r="CS2156" s="14"/>
      <c r="CT2156" s="14"/>
      <c r="CU2156" s="14"/>
      <c r="CV2156" s="14"/>
      <c r="CW2156" s="14"/>
      <c r="CX2156" s="14"/>
      <c r="CY2156" s="14"/>
      <c r="CZ2156" s="14"/>
      <c r="DA2156" s="14"/>
      <c r="DB2156" s="14"/>
      <c r="DC2156" s="14"/>
      <c r="DD2156" s="14"/>
      <c r="DE2156" s="14"/>
      <c r="DF2156" s="14"/>
      <c r="DG2156" s="14"/>
      <c r="DH2156" s="14"/>
      <c r="DI2156" s="14"/>
      <c r="DJ2156" s="14"/>
      <c r="DK2156" s="14"/>
      <c r="DL2156" s="14"/>
      <c r="DM2156" s="14"/>
      <c r="DN2156" s="14"/>
      <c r="DO2156" s="14"/>
      <c r="DP2156" s="14"/>
      <c r="DQ2156" s="14"/>
      <c r="DR2156" s="14"/>
      <c r="DS2156" s="14"/>
      <c r="DT2156" s="14"/>
      <c r="DU2156" s="14"/>
      <c r="DV2156" s="14"/>
      <c r="DW2156" s="14"/>
      <c r="DX2156" s="14"/>
      <c r="DY2156" s="14"/>
      <c r="DZ2156" s="14"/>
      <c r="EA2156" s="14"/>
      <c r="EB2156" s="14"/>
      <c r="EC2156" s="14"/>
      <c r="ED2156" s="14"/>
      <c r="EE2156" s="14"/>
      <c r="EF2156" s="14"/>
      <c r="EG2156" s="14"/>
      <c r="EH2156" s="14"/>
      <c r="EI2156" s="14"/>
      <c r="EJ2156" s="14"/>
      <c r="EK2156" s="14"/>
      <c r="EL2156" s="14"/>
      <c r="EM2156" s="14"/>
      <c r="EN2156" s="14"/>
      <c r="EO2156" s="14"/>
      <c r="EP2156" s="14"/>
      <c r="EQ2156" s="14"/>
      <c r="ER2156" s="14"/>
      <c r="ES2156" s="14"/>
      <c r="ET2156" s="14"/>
      <c r="EU2156" s="14"/>
      <c r="EV2156" s="14"/>
      <c r="EW2156" s="14"/>
    </row>
    <row r="2157" spans="1:153" s="14" customFormat="1" ht="38.25" x14ac:dyDescent="0.2">
      <c r="A2157" s="61" t="s">
        <v>1</v>
      </c>
      <c r="B2157" s="17"/>
      <c r="C2157" s="59">
        <v>204</v>
      </c>
      <c r="D2157" s="84" t="s">
        <v>4636</v>
      </c>
      <c r="E2157" s="62" t="s">
        <v>4637</v>
      </c>
      <c r="F2157" s="62" t="s">
        <v>4638</v>
      </c>
      <c r="G2157" s="63">
        <v>1949</v>
      </c>
      <c r="H2157" s="64">
        <v>0</v>
      </c>
      <c r="I2157" s="57" t="s">
        <v>74</v>
      </c>
      <c r="J2157" s="65">
        <v>39556</v>
      </c>
      <c r="K2157" s="17"/>
    </row>
    <row r="2158" spans="1:153" s="14" customFormat="1" ht="76.5" x14ac:dyDescent="0.2">
      <c r="A2158" s="61"/>
      <c r="B2158" s="17"/>
      <c r="C2158" s="59">
        <v>205</v>
      </c>
      <c r="D2158" s="62" t="s">
        <v>4219</v>
      </c>
      <c r="E2158" s="62" t="s">
        <v>4639</v>
      </c>
      <c r="F2158" s="62" t="s">
        <v>4640</v>
      </c>
      <c r="G2158" s="57">
        <v>1890</v>
      </c>
      <c r="H2158" s="64"/>
      <c r="I2158" s="57" t="s">
        <v>4246</v>
      </c>
      <c r="J2158" s="65">
        <v>41117</v>
      </c>
      <c r="K2158" s="17"/>
    </row>
    <row r="2159" spans="1:153" s="14" customFormat="1" ht="25.5" x14ac:dyDescent="0.2">
      <c r="A2159" s="61"/>
      <c r="B2159" s="17"/>
      <c r="C2159" s="59">
        <v>206</v>
      </c>
      <c r="D2159" s="62" t="s">
        <v>4219</v>
      </c>
      <c r="E2159" s="62" t="s">
        <v>4641</v>
      </c>
      <c r="F2159" s="62" t="s">
        <v>4640</v>
      </c>
      <c r="G2159" s="57">
        <v>1903</v>
      </c>
      <c r="H2159" s="64"/>
      <c r="I2159" s="57" t="s">
        <v>4246</v>
      </c>
      <c r="J2159" s="65">
        <v>41117</v>
      </c>
      <c r="K2159" s="17"/>
    </row>
    <row r="2160" spans="1:153" s="14" customFormat="1" ht="12.75" x14ac:dyDescent="0.2">
      <c r="A2160" s="61"/>
      <c r="B2160" s="17"/>
      <c r="C2160" s="59">
        <v>207</v>
      </c>
      <c r="D2160" s="62" t="s">
        <v>4254</v>
      </c>
      <c r="E2160" s="85" t="s">
        <v>4642</v>
      </c>
      <c r="F2160" s="85" t="s">
        <v>4643</v>
      </c>
      <c r="G2160" s="63">
        <v>1890</v>
      </c>
      <c r="H2160" s="62"/>
      <c r="I2160" s="57" t="s">
        <v>580</v>
      </c>
      <c r="J2160" s="65"/>
      <c r="K2160" s="17"/>
    </row>
    <row r="2161" spans="1:11" s="14" customFormat="1" ht="25.5" x14ac:dyDescent="0.2">
      <c r="A2161" s="61" t="s">
        <v>4644</v>
      </c>
      <c r="B2161" s="13"/>
      <c r="C2161" s="59">
        <v>208</v>
      </c>
      <c r="D2161" s="62" t="s">
        <v>4254</v>
      </c>
      <c r="E2161" s="85" t="s">
        <v>1045</v>
      </c>
      <c r="F2161" s="62" t="s">
        <v>4645</v>
      </c>
      <c r="G2161" s="63">
        <v>1903</v>
      </c>
      <c r="H2161" s="64"/>
      <c r="I2161" s="57" t="s">
        <v>4646</v>
      </c>
      <c r="J2161" s="65"/>
      <c r="K2161" s="13"/>
    </row>
    <row r="2162" spans="1:11" s="14" customFormat="1" ht="12.75" x14ac:dyDescent="0.2">
      <c r="A2162" s="61" t="s">
        <v>1</v>
      </c>
      <c r="B2162" s="17"/>
      <c r="C2162" s="59">
        <v>209</v>
      </c>
      <c r="D2162" s="62" t="s">
        <v>4254</v>
      </c>
      <c r="E2162" s="85" t="s">
        <v>4642</v>
      </c>
      <c r="F2162" s="85" t="s">
        <v>4647</v>
      </c>
      <c r="G2162" s="63">
        <v>1892</v>
      </c>
      <c r="H2162" s="64"/>
      <c r="I2162" s="57"/>
      <c r="J2162" s="65"/>
      <c r="K2162" s="17"/>
    </row>
    <row r="2163" spans="1:11" s="14" customFormat="1" ht="51" x14ac:dyDescent="0.2">
      <c r="A2163" s="61"/>
      <c r="B2163" s="17"/>
      <c r="C2163" s="59">
        <v>210</v>
      </c>
      <c r="D2163" s="62" t="s">
        <v>4219</v>
      </c>
      <c r="E2163" s="62" t="s">
        <v>4648</v>
      </c>
      <c r="F2163" s="62" t="s">
        <v>584</v>
      </c>
      <c r="G2163" s="57">
        <v>1956</v>
      </c>
      <c r="H2163" s="62"/>
      <c r="I2163" s="57" t="s">
        <v>4246</v>
      </c>
      <c r="J2163" s="65">
        <v>41117</v>
      </c>
      <c r="K2163" s="17"/>
    </row>
    <row r="2164" spans="1:11" s="14" customFormat="1" ht="25.5" x14ac:dyDescent="0.2">
      <c r="A2164" s="61"/>
      <c r="B2164" s="17"/>
      <c r="C2164" s="59">
        <v>211</v>
      </c>
      <c r="D2164" s="62" t="s">
        <v>4254</v>
      </c>
      <c r="E2164" s="62" t="s">
        <v>4649</v>
      </c>
      <c r="F2164" s="62" t="s">
        <v>4650</v>
      </c>
      <c r="G2164" s="63"/>
      <c r="H2164" s="63"/>
      <c r="I2164" s="57"/>
      <c r="J2164" s="65"/>
      <c r="K2164" s="17"/>
    </row>
    <row r="2165" spans="1:11" s="14" customFormat="1" ht="51" x14ac:dyDescent="0.2">
      <c r="A2165" s="61" t="s">
        <v>1</v>
      </c>
      <c r="B2165" s="17"/>
      <c r="C2165" s="59">
        <v>212</v>
      </c>
      <c r="D2165" s="62" t="s">
        <v>4254</v>
      </c>
      <c r="E2165" s="85" t="s">
        <v>4651</v>
      </c>
      <c r="F2165" s="85" t="s">
        <v>4652</v>
      </c>
      <c r="G2165" s="344">
        <v>1878</v>
      </c>
      <c r="H2165" s="63"/>
      <c r="I2165" s="57"/>
      <c r="J2165" s="65"/>
      <c r="K2165" s="17"/>
    </row>
    <row r="2166" spans="1:11" s="14" customFormat="1" ht="38.25" x14ac:dyDescent="0.2">
      <c r="A2166" s="61" t="s">
        <v>1</v>
      </c>
      <c r="B2166" s="17"/>
      <c r="C2166" s="59">
        <v>213</v>
      </c>
      <c r="D2166" s="84" t="s">
        <v>4219</v>
      </c>
      <c r="E2166" s="62" t="s">
        <v>4653</v>
      </c>
      <c r="F2166" s="62" t="s">
        <v>4654</v>
      </c>
      <c r="G2166" s="57">
        <v>1798</v>
      </c>
      <c r="H2166" s="64"/>
      <c r="I2166" s="57" t="s">
        <v>4318</v>
      </c>
      <c r="J2166" s="65">
        <v>42609</v>
      </c>
      <c r="K2166" s="17"/>
    </row>
    <row r="2167" spans="1:11" s="14" customFormat="1" ht="76.5" x14ac:dyDescent="0.2">
      <c r="A2167" s="61" t="s">
        <v>1</v>
      </c>
      <c r="B2167" s="17"/>
      <c r="C2167" s="59">
        <v>214</v>
      </c>
      <c r="D2167" s="84" t="s">
        <v>4219</v>
      </c>
      <c r="E2167" s="62" t="s">
        <v>4655</v>
      </c>
      <c r="F2167" s="62" t="s">
        <v>4656</v>
      </c>
      <c r="G2167" s="63">
        <v>1846</v>
      </c>
      <c r="H2167" s="64"/>
      <c r="I2167" s="64" t="s">
        <v>1</v>
      </c>
      <c r="J2167" s="65">
        <v>43126</v>
      </c>
      <c r="K2167" s="17"/>
    </row>
    <row r="2168" spans="1:11" s="14" customFormat="1" ht="76.5" x14ac:dyDescent="0.2">
      <c r="A2168" s="61"/>
      <c r="B2168" s="17"/>
      <c r="C2168" s="59">
        <v>215</v>
      </c>
      <c r="D2168" s="62" t="s">
        <v>4219</v>
      </c>
      <c r="E2168" s="62" t="s">
        <v>4657</v>
      </c>
      <c r="F2168" s="62" t="s">
        <v>4658</v>
      </c>
      <c r="G2168" s="57">
        <v>1828</v>
      </c>
      <c r="H2168" s="64"/>
      <c r="I2168" s="57"/>
      <c r="J2168" s="65">
        <v>41826</v>
      </c>
      <c r="K2168" s="17"/>
    </row>
    <row r="2169" spans="1:11" s="14" customFormat="1" ht="38.25" x14ac:dyDescent="0.2">
      <c r="A2169" s="61" t="s">
        <v>1</v>
      </c>
      <c r="B2169" s="17"/>
      <c r="C2169" s="59">
        <v>216</v>
      </c>
      <c r="D2169" s="62" t="s">
        <v>4254</v>
      </c>
      <c r="E2169" s="62" t="s">
        <v>4659</v>
      </c>
      <c r="F2169" s="62" t="s">
        <v>4660</v>
      </c>
      <c r="G2169" s="63">
        <v>1914</v>
      </c>
      <c r="H2169" s="64"/>
      <c r="I2169" s="57" t="s">
        <v>580</v>
      </c>
      <c r="J2169" s="65"/>
      <c r="K2169" s="17"/>
    </row>
    <row r="2170" spans="1:11" s="14" customFormat="1" ht="38.25" x14ac:dyDescent="0.2">
      <c r="A2170" s="61" t="s">
        <v>1</v>
      </c>
      <c r="B2170" s="17"/>
      <c r="C2170" s="59">
        <v>217</v>
      </c>
      <c r="D2170" s="84" t="s">
        <v>4219</v>
      </c>
      <c r="E2170" s="62" t="s">
        <v>4661</v>
      </c>
      <c r="F2170" s="62" t="s">
        <v>4662</v>
      </c>
      <c r="G2170" s="63">
        <v>1909</v>
      </c>
      <c r="H2170" s="64"/>
      <c r="I2170" s="57" t="s">
        <v>1</v>
      </c>
      <c r="J2170" s="65">
        <v>43142</v>
      </c>
      <c r="K2170" s="17"/>
    </row>
    <row r="2171" spans="1:11" s="14" customFormat="1" ht="12.75" x14ac:dyDescent="0.2">
      <c r="A2171" s="61" t="s">
        <v>1</v>
      </c>
      <c r="B2171" s="17"/>
      <c r="C2171" s="59">
        <v>218</v>
      </c>
      <c r="D2171" s="62" t="s">
        <v>4254</v>
      </c>
      <c r="E2171" s="85" t="s">
        <v>4663</v>
      </c>
      <c r="F2171" s="62" t="s">
        <v>4664</v>
      </c>
      <c r="G2171" s="63">
        <v>1990</v>
      </c>
      <c r="H2171" s="64"/>
      <c r="I2171" s="57"/>
      <c r="J2171" s="65"/>
      <c r="K2171" s="17"/>
    </row>
    <row r="2172" spans="1:11" s="14" customFormat="1" ht="25.5" x14ac:dyDescent="0.2">
      <c r="A2172" s="61" t="s">
        <v>1</v>
      </c>
      <c r="B2172" s="17"/>
      <c r="C2172" s="59">
        <v>219</v>
      </c>
      <c r="D2172" s="62" t="s">
        <v>4254</v>
      </c>
      <c r="E2172" s="62" t="s">
        <v>4665</v>
      </c>
      <c r="F2172" s="62" t="s">
        <v>4666</v>
      </c>
      <c r="G2172" s="344">
        <v>1917</v>
      </c>
      <c r="H2172" s="64"/>
      <c r="I2172" s="57"/>
      <c r="J2172" s="65"/>
      <c r="K2172" s="17"/>
    </row>
    <row r="2173" spans="1:11" s="14" customFormat="1" ht="38.25" x14ac:dyDescent="0.2">
      <c r="A2173" s="61"/>
      <c r="B2173" s="17"/>
      <c r="C2173" s="59">
        <v>220</v>
      </c>
      <c r="D2173" s="62" t="s">
        <v>4219</v>
      </c>
      <c r="E2173" s="62" t="s">
        <v>4667</v>
      </c>
      <c r="F2173" s="62" t="s">
        <v>4668</v>
      </c>
      <c r="G2173" s="57">
        <v>1985</v>
      </c>
      <c r="H2173" s="64"/>
      <c r="I2173" s="57" t="s">
        <v>4246</v>
      </c>
      <c r="J2173" s="65">
        <v>41117</v>
      </c>
      <c r="K2173" s="17"/>
    </row>
    <row r="2174" spans="1:11" s="14" customFormat="1" ht="25.5" x14ac:dyDescent="0.2">
      <c r="A2174" s="61"/>
      <c r="B2174" s="17"/>
      <c r="C2174" s="59">
        <v>221</v>
      </c>
      <c r="D2174" s="62" t="s">
        <v>4254</v>
      </c>
      <c r="E2174" s="85" t="s">
        <v>4669</v>
      </c>
      <c r="F2174" s="62" t="s">
        <v>4670</v>
      </c>
      <c r="G2174" s="63">
        <v>1910</v>
      </c>
      <c r="H2174" s="64"/>
      <c r="I2174" s="57"/>
      <c r="J2174" s="65"/>
      <c r="K2174" s="17"/>
    </row>
    <row r="2175" spans="1:11" s="14" customFormat="1" ht="25.5" x14ac:dyDescent="0.2">
      <c r="A2175" s="61" t="s">
        <v>1</v>
      </c>
      <c r="B2175" s="17"/>
      <c r="C2175" s="59">
        <v>222</v>
      </c>
      <c r="D2175" s="62" t="s">
        <v>4254</v>
      </c>
      <c r="E2175" s="85" t="s">
        <v>4671</v>
      </c>
      <c r="F2175" s="62" t="s">
        <v>4672</v>
      </c>
      <c r="G2175" s="63">
        <v>1911</v>
      </c>
      <c r="H2175" s="64"/>
      <c r="I2175" s="57"/>
      <c r="J2175" s="65"/>
      <c r="K2175" s="17"/>
    </row>
    <row r="2176" spans="1:11" s="14" customFormat="1" ht="25.5" x14ac:dyDescent="0.2">
      <c r="A2176" s="61" t="s">
        <v>1</v>
      </c>
      <c r="B2176" s="17"/>
      <c r="C2176" s="59">
        <v>223</v>
      </c>
      <c r="D2176" s="62" t="s">
        <v>4254</v>
      </c>
      <c r="E2176" s="85" t="s">
        <v>4673</v>
      </c>
      <c r="F2176" s="62" t="s">
        <v>4674</v>
      </c>
      <c r="G2176" s="63">
        <v>1902</v>
      </c>
      <c r="H2176" s="64"/>
      <c r="I2176" s="57"/>
      <c r="J2176" s="65"/>
      <c r="K2176" s="17"/>
    </row>
    <row r="2177" spans="1:11" s="14" customFormat="1" ht="38.25" x14ac:dyDescent="0.2">
      <c r="A2177" s="61" t="s">
        <v>1</v>
      </c>
      <c r="B2177" s="17"/>
      <c r="C2177" s="59">
        <v>224</v>
      </c>
      <c r="D2177" s="84" t="s">
        <v>4254</v>
      </c>
      <c r="E2177" s="62" t="s">
        <v>4675</v>
      </c>
      <c r="F2177" s="62" t="s">
        <v>4676</v>
      </c>
      <c r="G2177" s="63">
        <v>1675</v>
      </c>
      <c r="H2177" s="64"/>
      <c r="I2177" s="57" t="s">
        <v>4318</v>
      </c>
      <c r="J2177" s="65">
        <v>42609</v>
      </c>
      <c r="K2177" s="17"/>
    </row>
    <row r="2178" spans="1:11" s="14" customFormat="1" ht="51" x14ac:dyDescent="0.2">
      <c r="A2178" s="61" t="s">
        <v>1</v>
      </c>
      <c r="B2178" s="17"/>
      <c r="C2178" s="59">
        <v>225</v>
      </c>
      <c r="D2178" s="62" t="s">
        <v>4219</v>
      </c>
      <c r="E2178" s="62" t="s">
        <v>4677</v>
      </c>
      <c r="F2178" s="62" t="s">
        <v>4678</v>
      </c>
      <c r="G2178" s="57">
        <v>1931</v>
      </c>
      <c r="H2178" s="64"/>
      <c r="I2178" s="57" t="s">
        <v>4246</v>
      </c>
      <c r="J2178" s="65">
        <v>41117</v>
      </c>
      <c r="K2178" s="17"/>
    </row>
    <row r="2179" spans="1:11" s="14" customFormat="1" ht="12.75" x14ac:dyDescent="0.2">
      <c r="A2179" s="61"/>
      <c r="B2179" s="17"/>
      <c r="C2179" s="59">
        <v>226</v>
      </c>
      <c r="D2179" s="62" t="s">
        <v>4254</v>
      </c>
      <c r="E2179" s="62" t="s">
        <v>99</v>
      </c>
      <c r="F2179" s="85" t="s">
        <v>4679</v>
      </c>
      <c r="G2179" s="63">
        <v>1935</v>
      </c>
      <c r="H2179" s="94"/>
      <c r="I2179" s="57"/>
      <c r="J2179" s="65"/>
      <c r="K2179" s="17"/>
    </row>
    <row r="2180" spans="1:11" s="14" customFormat="1" ht="25.5" x14ac:dyDescent="0.2">
      <c r="A2180" s="61"/>
      <c r="B2180" s="17"/>
      <c r="C2180" s="59">
        <v>227</v>
      </c>
      <c r="D2180" s="62" t="s">
        <v>4219</v>
      </c>
      <c r="E2180" s="62"/>
      <c r="F2180" s="62" t="s">
        <v>4680</v>
      </c>
      <c r="G2180" s="57">
        <v>1892</v>
      </c>
      <c r="H2180" s="64"/>
      <c r="I2180" s="57" t="s">
        <v>4246</v>
      </c>
      <c r="J2180" s="65">
        <v>41117</v>
      </c>
      <c r="K2180" s="17"/>
    </row>
    <row r="2181" spans="1:11" s="14" customFormat="1" ht="25.5" x14ac:dyDescent="0.2">
      <c r="A2181" s="61" t="s">
        <v>1</v>
      </c>
      <c r="B2181" s="17"/>
      <c r="C2181" s="59">
        <v>228</v>
      </c>
      <c r="D2181" s="84" t="s">
        <v>4307</v>
      </c>
      <c r="E2181" s="62" t="s">
        <v>4681</v>
      </c>
      <c r="F2181" s="62" t="s">
        <v>4682</v>
      </c>
      <c r="G2181" s="57">
        <v>1994</v>
      </c>
      <c r="H2181" s="64"/>
      <c r="I2181" s="57" t="s">
        <v>1</v>
      </c>
      <c r="J2181" s="65">
        <v>43172</v>
      </c>
      <c r="K2181" s="17"/>
    </row>
    <row r="2182" spans="1:11" s="14" customFormat="1" ht="12.75" x14ac:dyDescent="0.2">
      <c r="A2182" s="61"/>
      <c r="B2182" s="17"/>
      <c r="C2182" s="59">
        <v>229</v>
      </c>
      <c r="D2182" s="62" t="s">
        <v>4254</v>
      </c>
      <c r="E2182" s="62"/>
      <c r="F2182" s="62" t="s">
        <v>4683</v>
      </c>
      <c r="G2182" s="63"/>
      <c r="H2182" s="64"/>
      <c r="I2182" s="57"/>
      <c r="J2182" s="65"/>
      <c r="K2182" s="17"/>
    </row>
    <row r="2183" spans="1:11" s="14" customFormat="1" ht="38.25" x14ac:dyDescent="0.2">
      <c r="A2183" s="61" t="s">
        <v>1</v>
      </c>
      <c r="B2183" s="17"/>
      <c r="C2183" s="59">
        <v>230</v>
      </c>
      <c r="D2183" s="62" t="s">
        <v>4254</v>
      </c>
      <c r="E2183" s="62" t="s">
        <v>4684</v>
      </c>
      <c r="F2183" s="62" t="s">
        <v>4685</v>
      </c>
      <c r="G2183" s="63">
        <v>2005</v>
      </c>
      <c r="H2183" s="64"/>
      <c r="I2183" s="57"/>
      <c r="J2183" s="65"/>
      <c r="K2183" s="17"/>
    </row>
    <row r="2184" spans="1:11" s="14" customFormat="1" ht="38.25" x14ac:dyDescent="0.2">
      <c r="A2184" s="61" t="s">
        <v>1</v>
      </c>
      <c r="B2184" s="17"/>
      <c r="C2184" s="59">
        <v>231</v>
      </c>
      <c r="D2184" s="62" t="s">
        <v>4219</v>
      </c>
      <c r="E2184" s="62" t="s">
        <v>4686</v>
      </c>
      <c r="F2184" s="62" t="s">
        <v>4687</v>
      </c>
      <c r="G2184" s="63">
        <v>1865</v>
      </c>
      <c r="H2184" s="64"/>
      <c r="I2184" s="61" t="s">
        <v>3707</v>
      </c>
      <c r="J2184" s="65">
        <v>39727</v>
      </c>
      <c r="K2184" s="17"/>
    </row>
    <row r="2185" spans="1:11" s="14" customFormat="1" ht="25.5" x14ac:dyDescent="0.2">
      <c r="A2185" s="61" t="s">
        <v>1</v>
      </c>
      <c r="B2185" s="17"/>
      <c r="C2185" s="59">
        <v>232</v>
      </c>
      <c r="D2185" s="62" t="s">
        <v>4219</v>
      </c>
      <c r="E2185" s="62" t="s">
        <v>4688</v>
      </c>
      <c r="F2185" s="62" t="s">
        <v>4689</v>
      </c>
      <c r="G2185" s="63">
        <v>1961</v>
      </c>
      <c r="H2185" s="94"/>
      <c r="I2185" s="61" t="s">
        <v>4690</v>
      </c>
      <c r="J2185" s="65"/>
      <c r="K2185" s="17"/>
    </row>
    <row r="2186" spans="1:11" s="14" customFormat="1" ht="38.25" x14ac:dyDescent="0.2">
      <c r="A2186" s="61"/>
      <c r="B2186" s="17"/>
      <c r="C2186" s="59">
        <v>233</v>
      </c>
      <c r="D2186" s="84" t="s">
        <v>4219</v>
      </c>
      <c r="E2186" s="62" t="s">
        <v>4691</v>
      </c>
      <c r="F2186" s="62" t="s">
        <v>4692</v>
      </c>
      <c r="G2186" s="63">
        <v>1896</v>
      </c>
      <c r="H2186" s="64"/>
      <c r="I2186" s="57" t="s">
        <v>4693</v>
      </c>
      <c r="J2186" s="65">
        <v>42681</v>
      </c>
      <c r="K2186" s="17"/>
    </row>
    <row r="2187" spans="1:11" s="14" customFormat="1" ht="12.75" x14ac:dyDescent="0.2">
      <c r="A2187" s="61"/>
      <c r="B2187" s="17"/>
      <c r="C2187" s="59">
        <v>234</v>
      </c>
      <c r="D2187" s="62" t="s">
        <v>4254</v>
      </c>
      <c r="E2187" s="62" t="s">
        <v>4694</v>
      </c>
      <c r="F2187" s="62" t="s">
        <v>4695</v>
      </c>
      <c r="G2187" s="63">
        <v>1897</v>
      </c>
      <c r="H2187" s="64"/>
      <c r="I2187" s="57"/>
      <c r="J2187" s="65">
        <v>41132</v>
      </c>
      <c r="K2187" s="17"/>
    </row>
    <row r="2188" spans="1:11" s="14" customFormat="1" ht="51" x14ac:dyDescent="0.2">
      <c r="A2188" s="57" t="s">
        <v>52</v>
      </c>
      <c r="B2188" s="17"/>
      <c r="C2188" s="59">
        <v>235</v>
      </c>
      <c r="D2188" s="84" t="s">
        <v>4219</v>
      </c>
      <c r="E2188" s="62" t="s">
        <v>4696</v>
      </c>
      <c r="F2188" s="62" t="s">
        <v>4697</v>
      </c>
      <c r="G2188" s="63">
        <v>1886</v>
      </c>
      <c r="H2188" s="57">
        <v>0</v>
      </c>
      <c r="I2188" s="57" t="s">
        <v>4693</v>
      </c>
      <c r="J2188" s="65">
        <v>42681</v>
      </c>
      <c r="K2188" s="17"/>
    </row>
    <row r="2189" spans="1:11" s="14" customFormat="1" ht="38.25" x14ac:dyDescent="0.2">
      <c r="A2189" s="61" t="s">
        <v>1</v>
      </c>
      <c r="B2189" s="17"/>
      <c r="C2189" s="59">
        <v>236</v>
      </c>
      <c r="D2189" s="62" t="s">
        <v>4254</v>
      </c>
      <c r="E2189" s="62" t="s">
        <v>4698</v>
      </c>
      <c r="F2189" s="62" t="s">
        <v>4699</v>
      </c>
      <c r="G2189" s="63">
        <v>1890</v>
      </c>
      <c r="H2189" s="64"/>
      <c r="I2189" s="57"/>
      <c r="J2189" s="65"/>
      <c r="K2189" s="17"/>
    </row>
    <row r="2190" spans="1:11" s="14" customFormat="1" ht="12.75" x14ac:dyDescent="0.2">
      <c r="A2190" s="61" t="s">
        <v>1</v>
      </c>
      <c r="B2190" s="17"/>
      <c r="C2190" s="59">
        <v>237</v>
      </c>
      <c r="D2190" s="84" t="s">
        <v>4219</v>
      </c>
      <c r="E2190" s="62" t="s">
        <v>4700</v>
      </c>
      <c r="F2190" s="62" t="s">
        <v>4701</v>
      </c>
      <c r="G2190" s="63">
        <v>1852</v>
      </c>
      <c r="H2190" s="64"/>
      <c r="I2190" s="57" t="s">
        <v>1</v>
      </c>
      <c r="J2190" s="65">
        <v>43142</v>
      </c>
      <c r="K2190" s="17"/>
    </row>
    <row r="2191" spans="1:11" s="14" customFormat="1" ht="102" x14ac:dyDescent="0.2">
      <c r="A2191" s="61"/>
      <c r="B2191" s="17"/>
      <c r="C2191" s="59">
        <v>238</v>
      </c>
      <c r="D2191" s="62" t="s">
        <v>4219</v>
      </c>
      <c r="E2191" s="62" t="s">
        <v>4702</v>
      </c>
      <c r="F2191" s="62" t="s">
        <v>4701</v>
      </c>
      <c r="G2191" s="57">
        <v>1861</v>
      </c>
      <c r="H2191" s="64"/>
      <c r="I2191" s="57" t="s">
        <v>4246</v>
      </c>
      <c r="J2191" s="65">
        <v>41117</v>
      </c>
      <c r="K2191" s="17"/>
    </row>
    <row r="2192" spans="1:11" s="14" customFormat="1" ht="25.5" x14ac:dyDescent="0.2">
      <c r="A2192" s="61" t="s">
        <v>1</v>
      </c>
      <c r="B2192" s="17"/>
      <c r="C2192" s="59">
        <v>239</v>
      </c>
      <c r="D2192" s="62" t="s">
        <v>4254</v>
      </c>
      <c r="E2192" s="62" t="s">
        <v>4703</v>
      </c>
      <c r="F2192" s="85" t="s">
        <v>4704</v>
      </c>
      <c r="G2192" s="63">
        <v>1875</v>
      </c>
      <c r="H2192" s="64"/>
      <c r="I2192" s="61" t="s">
        <v>4693</v>
      </c>
      <c r="J2192" s="65"/>
      <c r="K2192" s="17"/>
    </row>
    <row r="2193" spans="1:11" s="14" customFormat="1" ht="25.5" x14ac:dyDescent="0.2">
      <c r="A2193" s="61" t="s">
        <v>1</v>
      </c>
      <c r="B2193" s="17"/>
      <c r="C2193" s="59">
        <v>240</v>
      </c>
      <c r="D2193" s="84" t="s">
        <v>4219</v>
      </c>
      <c r="E2193" s="62" t="s">
        <v>4705</v>
      </c>
      <c r="F2193" s="62" t="s">
        <v>4706</v>
      </c>
      <c r="G2193" s="63">
        <v>1882</v>
      </c>
      <c r="H2193" s="64"/>
      <c r="I2193" s="57" t="s">
        <v>1</v>
      </c>
      <c r="J2193" s="65">
        <v>43142</v>
      </c>
      <c r="K2193" s="17"/>
    </row>
    <row r="2194" spans="1:11" s="14" customFormat="1" ht="38.25" x14ac:dyDescent="0.2">
      <c r="A2194" s="61" t="s">
        <v>4707</v>
      </c>
      <c r="B2194" s="17"/>
      <c r="C2194" s="59">
        <v>241</v>
      </c>
      <c r="D2194" s="62" t="s">
        <v>4254</v>
      </c>
      <c r="E2194" s="62" t="s">
        <v>4708</v>
      </c>
      <c r="F2194" s="85" t="s">
        <v>4709</v>
      </c>
      <c r="G2194" s="63">
        <v>1998</v>
      </c>
      <c r="H2194" s="64"/>
      <c r="I2194" s="57"/>
      <c r="J2194" s="65"/>
      <c r="K2194" s="17"/>
    </row>
    <row r="2195" spans="1:11" s="14" customFormat="1" ht="25.5" x14ac:dyDescent="0.2">
      <c r="A2195" s="61"/>
      <c r="B2195" s="17"/>
      <c r="C2195" s="59">
        <v>242</v>
      </c>
      <c r="D2195" s="62" t="s">
        <v>4710</v>
      </c>
      <c r="E2195" s="62" t="s">
        <v>4711</v>
      </c>
      <c r="F2195" s="85" t="s">
        <v>4712</v>
      </c>
      <c r="G2195" s="63"/>
      <c r="H2195" s="64"/>
      <c r="I2195" s="57"/>
      <c r="J2195" s="65"/>
      <c r="K2195" s="17"/>
    </row>
    <row r="2196" spans="1:11" s="14" customFormat="1" ht="63.75" x14ac:dyDescent="0.2">
      <c r="A2196" s="61"/>
      <c r="B2196" s="17"/>
      <c r="C2196" s="59">
        <v>243</v>
      </c>
      <c r="D2196" s="62" t="s">
        <v>4219</v>
      </c>
      <c r="E2196" s="62" t="s">
        <v>4713</v>
      </c>
      <c r="F2196" s="62" t="s">
        <v>4714</v>
      </c>
      <c r="G2196" s="57">
        <v>1736</v>
      </c>
      <c r="H2196" s="64"/>
      <c r="I2196" s="57" t="s">
        <v>4246</v>
      </c>
      <c r="J2196" s="65">
        <v>41117</v>
      </c>
      <c r="K2196" s="17"/>
    </row>
    <row r="2197" spans="1:11" s="14" customFormat="1" ht="51" x14ac:dyDescent="0.2">
      <c r="A2197" s="61" t="s">
        <v>4715</v>
      </c>
      <c r="B2197" s="17"/>
      <c r="C2197" s="59">
        <v>244</v>
      </c>
      <c r="D2197" s="84" t="s">
        <v>4219</v>
      </c>
      <c r="E2197" s="62" t="s">
        <v>4716</v>
      </c>
      <c r="F2197" s="62" t="s">
        <v>4717</v>
      </c>
      <c r="G2197" s="63">
        <v>1860</v>
      </c>
      <c r="H2197" s="57"/>
      <c r="I2197" s="57" t="s">
        <v>4318</v>
      </c>
      <c r="J2197" s="65">
        <v>42609</v>
      </c>
      <c r="K2197" s="17"/>
    </row>
    <row r="2198" spans="1:11" s="14" customFormat="1" ht="25.5" x14ac:dyDescent="0.2">
      <c r="A2198" s="61"/>
      <c r="B2198" s="17"/>
      <c r="C2198" s="59">
        <v>245</v>
      </c>
      <c r="D2198" s="62" t="s">
        <v>4254</v>
      </c>
      <c r="E2198" s="62" t="s">
        <v>4718</v>
      </c>
      <c r="F2198" s="85" t="s">
        <v>684</v>
      </c>
      <c r="G2198" s="63">
        <v>1886</v>
      </c>
      <c r="H2198" s="64"/>
      <c r="I2198" s="57" t="s">
        <v>580</v>
      </c>
      <c r="J2198" s="65"/>
      <c r="K2198" s="17"/>
    </row>
    <row r="2199" spans="1:11" s="14" customFormat="1" ht="38.25" x14ac:dyDescent="0.2">
      <c r="A2199" s="61"/>
      <c r="B2199" s="17"/>
      <c r="C2199" s="59">
        <v>246</v>
      </c>
      <c r="D2199" s="62" t="s">
        <v>4219</v>
      </c>
      <c r="E2199" s="62" t="s">
        <v>4719</v>
      </c>
      <c r="F2199" s="62" t="s">
        <v>4720</v>
      </c>
      <c r="G2199" s="57">
        <v>1857</v>
      </c>
      <c r="H2199" s="64"/>
      <c r="I2199" s="57" t="s">
        <v>4246</v>
      </c>
      <c r="J2199" s="65">
        <v>41117</v>
      </c>
      <c r="K2199" s="17"/>
    </row>
    <row r="2200" spans="1:11" s="14" customFormat="1" ht="25.5" x14ac:dyDescent="0.2">
      <c r="A2200" s="61"/>
      <c r="B2200" s="17"/>
      <c r="C2200" s="59">
        <v>247</v>
      </c>
      <c r="D2200" s="62" t="s">
        <v>4219</v>
      </c>
      <c r="E2200" s="62" t="s">
        <v>4721</v>
      </c>
      <c r="F2200" s="62" t="s">
        <v>4720</v>
      </c>
      <c r="G2200" s="57">
        <v>1863</v>
      </c>
      <c r="H2200" s="64"/>
      <c r="I2200" s="57" t="s">
        <v>4246</v>
      </c>
      <c r="J2200" s="65">
        <v>41117</v>
      </c>
      <c r="K2200" s="17"/>
    </row>
    <row r="2201" spans="1:11" s="14" customFormat="1" ht="38.25" x14ac:dyDescent="0.2">
      <c r="A2201" s="61" t="s">
        <v>1</v>
      </c>
      <c r="B2201" s="17"/>
      <c r="C2201" s="59">
        <v>248</v>
      </c>
      <c r="D2201" s="62" t="s">
        <v>4254</v>
      </c>
      <c r="E2201" s="62" t="s">
        <v>4722</v>
      </c>
      <c r="F2201" s="62" t="s">
        <v>4720</v>
      </c>
      <c r="G2201" s="63">
        <v>1968</v>
      </c>
      <c r="H2201" s="64"/>
      <c r="I2201" s="57"/>
      <c r="J2201" s="65"/>
      <c r="K2201" s="17"/>
    </row>
    <row r="2202" spans="1:11" s="14" customFormat="1" ht="25.5" x14ac:dyDescent="0.2">
      <c r="A2202" s="61" t="s">
        <v>1</v>
      </c>
      <c r="B2202" s="17"/>
      <c r="C2202" s="59">
        <v>249</v>
      </c>
      <c r="D2202" s="84" t="s">
        <v>4219</v>
      </c>
      <c r="E2202" s="62" t="s">
        <v>4723</v>
      </c>
      <c r="F2202" s="62" t="s">
        <v>4724</v>
      </c>
      <c r="G2202" s="63">
        <v>1984</v>
      </c>
      <c r="H2202" s="64"/>
      <c r="I2202" s="57" t="s">
        <v>1</v>
      </c>
      <c r="J2202" s="65">
        <v>43174</v>
      </c>
      <c r="K2202" s="17"/>
    </row>
    <row r="2203" spans="1:11" s="14" customFormat="1" ht="25.5" x14ac:dyDescent="0.2">
      <c r="A2203" s="61"/>
      <c r="B2203" s="17"/>
      <c r="C2203" s="59">
        <v>250</v>
      </c>
      <c r="D2203" s="62" t="s">
        <v>4219</v>
      </c>
      <c r="E2203" s="62" t="s">
        <v>4725</v>
      </c>
      <c r="F2203" s="62" t="s">
        <v>4726</v>
      </c>
      <c r="G2203" s="57">
        <v>1893</v>
      </c>
      <c r="H2203" s="64"/>
      <c r="I2203" s="57" t="s">
        <v>4246</v>
      </c>
      <c r="J2203" s="65">
        <v>41117</v>
      </c>
      <c r="K2203" s="17"/>
    </row>
    <row r="2204" spans="1:11" s="14" customFormat="1" ht="25.5" x14ac:dyDescent="0.2">
      <c r="A2204" s="61"/>
      <c r="B2204" s="17"/>
      <c r="C2204" s="59">
        <v>251</v>
      </c>
      <c r="D2204" s="62" t="s">
        <v>4254</v>
      </c>
      <c r="E2204" s="62" t="s">
        <v>4727</v>
      </c>
      <c r="F2204" s="62" t="s">
        <v>4728</v>
      </c>
      <c r="G2204" s="57">
        <v>1892</v>
      </c>
      <c r="H2204" s="64"/>
      <c r="I2204" s="57" t="s">
        <v>4246</v>
      </c>
      <c r="J2204" s="65">
        <v>41117</v>
      </c>
      <c r="K2204" s="17"/>
    </row>
    <row r="2205" spans="1:11" s="14" customFormat="1" ht="38.25" x14ac:dyDescent="0.2">
      <c r="A2205" s="61" t="s">
        <v>1</v>
      </c>
      <c r="B2205" s="17"/>
      <c r="C2205" s="59">
        <v>252</v>
      </c>
      <c r="D2205" s="84" t="s">
        <v>4254</v>
      </c>
      <c r="E2205" s="62" t="s">
        <v>4729</v>
      </c>
      <c r="F2205" s="62" t="s">
        <v>4730</v>
      </c>
      <c r="G2205" s="57">
        <v>1892</v>
      </c>
      <c r="H2205" s="64"/>
      <c r="I2205" s="57" t="s">
        <v>1</v>
      </c>
      <c r="J2205" s="65">
        <v>43142</v>
      </c>
      <c r="K2205" s="17"/>
    </row>
    <row r="2206" spans="1:11" s="14" customFormat="1" ht="51" x14ac:dyDescent="0.2">
      <c r="A2206" s="61" t="s">
        <v>1</v>
      </c>
      <c r="B2206" s="17"/>
      <c r="C2206" s="59">
        <v>253</v>
      </c>
      <c r="D2206" s="62" t="s">
        <v>4254</v>
      </c>
      <c r="E2206" s="62" t="s">
        <v>4731</v>
      </c>
      <c r="F2206" s="62" t="s">
        <v>4732</v>
      </c>
      <c r="G2206" s="63" t="s">
        <v>81</v>
      </c>
      <c r="H2206" s="64"/>
      <c r="I2206" s="57"/>
      <c r="J2206" s="65"/>
      <c r="K2206" s="17"/>
    </row>
    <row r="2207" spans="1:11" s="14" customFormat="1" ht="25.5" x14ac:dyDescent="0.2">
      <c r="A2207" s="61" t="s">
        <v>1</v>
      </c>
      <c r="B2207" s="17"/>
      <c r="C2207" s="59">
        <v>254</v>
      </c>
      <c r="D2207" s="84" t="s">
        <v>4307</v>
      </c>
      <c r="E2207" s="62" t="s">
        <v>4733</v>
      </c>
      <c r="F2207" s="62" t="s">
        <v>4734</v>
      </c>
      <c r="G2207" s="63">
        <v>1992</v>
      </c>
      <c r="H2207" s="94"/>
      <c r="I2207" s="57" t="s">
        <v>1</v>
      </c>
      <c r="J2207" s="65">
        <v>43175</v>
      </c>
      <c r="K2207" s="17"/>
    </row>
    <row r="2208" spans="1:11" s="14" customFormat="1" ht="25.5" x14ac:dyDescent="0.2">
      <c r="A2208" s="61" t="s">
        <v>1</v>
      </c>
      <c r="B2208" s="17"/>
      <c r="C2208" s="59">
        <v>255</v>
      </c>
      <c r="D2208" s="84" t="s">
        <v>4307</v>
      </c>
      <c r="E2208" s="62" t="s">
        <v>4735</v>
      </c>
      <c r="F2208" s="62" t="s">
        <v>4736</v>
      </c>
      <c r="G2208" s="63">
        <v>1986</v>
      </c>
      <c r="H2208" s="64"/>
      <c r="I2208" s="57" t="s">
        <v>1</v>
      </c>
      <c r="J2208" s="65">
        <v>43175</v>
      </c>
      <c r="K2208" s="17"/>
    </row>
    <row r="2209" spans="1:11" s="14" customFormat="1" ht="63.75" x14ac:dyDescent="0.2">
      <c r="A2209" s="61" t="s">
        <v>1</v>
      </c>
      <c r="B2209" s="17"/>
      <c r="C2209" s="59">
        <v>256</v>
      </c>
      <c r="D2209" s="62" t="s">
        <v>4254</v>
      </c>
      <c r="E2209" s="62" t="s">
        <v>4737</v>
      </c>
      <c r="F2209" s="62" t="s">
        <v>4738</v>
      </c>
      <c r="G2209" s="63">
        <v>1881</v>
      </c>
      <c r="H2209" s="62"/>
      <c r="I2209" s="13"/>
      <c r="J2209" s="65"/>
      <c r="K2209" s="17"/>
    </row>
    <row r="2210" spans="1:11" s="14" customFormat="1" ht="25.5" x14ac:dyDescent="0.2">
      <c r="A2210" s="61" t="s">
        <v>1746</v>
      </c>
      <c r="B2210" s="17"/>
      <c r="C2210" s="59">
        <v>257</v>
      </c>
      <c r="D2210" s="62" t="s">
        <v>4254</v>
      </c>
      <c r="E2210" s="62" t="s">
        <v>4739</v>
      </c>
      <c r="F2210" s="62" t="s">
        <v>4740</v>
      </c>
      <c r="G2210" s="63" t="s">
        <v>4741</v>
      </c>
      <c r="H2210" s="64"/>
      <c r="I2210" s="57"/>
      <c r="J2210" s="65"/>
      <c r="K2210" s="17"/>
    </row>
    <row r="2211" spans="1:11" s="14" customFormat="1" ht="38.25" x14ac:dyDescent="0.2">
      <c r="A2211" s="109"/>
      <c r="B2211" s="126"/>
      <c r="C2211" s="59">
        <v>258</v>
      </c>
      <c r="D2211" s="110" t="s">
        <v>4376</v>
      </c>
      <c r="E2211" s="110" t="s">
        <v>4742</v>
      </c>
      <c r="F2211" s="111" t="s">
        <v>4743</v>
      </c>
      <c r="G2211" s="112" t="s">
        <v>4744</v>
      </c>
      <c r="H2211" s="113" t="s">
        <v>4378</v>
      </c>
      <c r="I2211" s="60" t="s">
        <v>222</v>
      </c>
      <c r="J2211" s="114">
        <v>41331</v>
      </c>
      <c r="K2211" s="126"/>
    </row>
    <row r="2212" spans="1:11" s="14" customFormat="1" ht="25.5" x14ac:dyDescent="0.2">
      <c r="A2212" s="61"/>
      <c r="B2212" s="17"/>
      <c r="C2212" s="59">
        <v>259</v>
      </c>
      <c r="D2212" s="62" t="s">
        <v>4219</v>
      </c>
      <c r="E2212" s="62" t="s">
        <v>4745</v>
      </c>
      <c r="F2212" s="62" t="s">
        <v>4746</v>
      </c>
      <c r="G2212" s="57">
        <v>1973</v>
      </c>
      <c r="H2212" s="63"/>
      <c r="I2212" s="57" t="s">
        <v>4246</v>
      </c>
      <c r="J2212" s="65">
        <v>41117</v>
      </c>
      <c r="K2212" s="17"/>
    </row>
    <row r="2213" spans="1:11" s="14" customFormat="1" ht="38.25" x14ac:dyDescent="0.2">
      <c r="A2213" s="61" t="s">
        <v>1</v>
      </c>
      <c r="B2213" s="17"/>
      <c r="C2213" s="59">
        <v>260</v>
      </c>
      <c r="D2213" s="84" t="s">
        <v>4747</v>
      </c>
      <c r="E2213" s="62" t="s">
        <v>4748</v>
      </c>
      <c r="F2213" s="62" t="s">
        <v>731</v>
      </c>
      <c r="G2213" s="63">
        <v>1968</v>
      </c>
      <c r="H2213" s="64"/>
      <c r="I2213" s="57" t="s">
        <v>598</v>
      </c>
      <c r="J2213" s="65">
        <v>43141</v>
      </c>
      <c r="K2213" s="17"/>
    </row>
    <row r="2214" spans="1:11" s="14" customFormat="1" ht="25.5" x14ac:dyDescent="0.2">
      <c r="A2214" s="61"/>
      <c r="B2214" s="94"/>
      <c r="C2214" s="59">
        <v>261</v>
      </c>
      <c r="D2214" s="84" t="s">
        <v>4219</v>
      </c>
      <c r="E2214" s="62" t="s">
        <v>4749</v>
      </c>
      <c r="F2214" s="62" t="s">
        <v>4750</v>
      </c>
      <c r="G2214" s="63">
        <v>1954</v>
      </c>
      <c r="H2214" s="63"/>
      <c r="I2214" s="57"/>
      <c r="J2214" s="65">
        <v>43142</v>
      </c>
      <c r="K2214" s="17"/>
    </row>
    <row r="2215" spans="1:11" s="14" customFormat="1" ht="25.5" x14ac:dyDescent="0.2">
      <c r="A2215" s="61" t="s">
        <v>1</v>
      </c>
      <c r="B2215" s="17"/>
      <c r="C2215" s="59">
        <v>262</v>
      </c>
      <c r="D2215" s="84" t="s">
        <v>4219</v>
      </c>
      <c r="E2215" s="62" t="s">
        <v>2330</v>
      </c>
      <c r="F2215" s="62" t="s">
        <v>4751</v>
      </c>
      <c r="G2215" s="63">
        <v>1917</v>
      </c>
      <c r="H2215" s="63"/>
      <c r="I2215" s="57" t="s">
        <v>4752</v>
      </c>
      <c r="J2215" s="65">
        <v>43043</v>
      </c>
      <c r="K2215" s="17"/>
    </row>
    <row r="2216" spans="1:11" s="14" customFormat="1" ht="38.25" x14ac:dyDescent="0.2">
      <c r="A2216" s="61" t="s">
        <v>1</v>
      </c>
      <c r="B2216" s="17"/>
      <c r="C2216" s="59">
        <v>263</v>
      </c>
      <c r="D2216" s="62" t="s">
        <v>4254</v>
      </c>
      <c r="E2216" s="62" t="s">
        <v>4753</v>
      </c>
      <c r="F2216" s="62" t="s">
        <v>4754</v>
      </c>
      <c r="G2216" s="63">
        <v>1908</v>
      </c>
      <c r="H2216" s="63"/>
      <c r="I2216" s="57"/>
      <c r="J2216" s="65"/>
      <c r="K2216" s="17"/>
    </row>
    <row r="2217" spans="1:11" s="14" customFormat="1" ht="25.5" x14ac:dyDescent="0.2">
      <c r="A2217" s="61" t="s">
        <v>1</v>
      </c>
      <c r="B2217" s="17"/>
      <c r="C2217" s="59">
        <v>264</v>
      </c>
      <c r="D2217" s="62" t="s">
        <v>4219</v>
      </c>
      <c r="E2217" s="62" t="s">
        <v>4755</v>
      </c>
      <c r="F2217" s="85" t="s">
        <v>4756</v>
      </c>
      <c r="G2217" s="63">
        <v>1979</v>
      </c>
      <c r="H2217" s="64"/>
      <c r="I2217" s="57"/>
      <c r="J2217" s="65"/>
      <c r="K2217" s="17"/>
    </row>
    <row r="2218" spans="1:11" s="14" customFormat="1" ht="25.5" x14ac:dyDescent="0.2">
      <c r="A2218" s="61"/>
      <c r="B2218" s="17"/>
      <c r="C2218" s="59">
        <v>265</v>
      </c>
      <c r="D2218" s="84" t="s">
        <v>4219</v>
      </c>
      <c r="E2218" s="66" t="s">
        <v>4757</v>
      </c>
      <c r="F2218" s="62" t="s">
        <v>4758</v>
      </c>
      <c r="G2218" s="63">
        <v>1836</v>
      </c>
      <c r="H2218" s="63"/>
      <c r="I2218" s="57" t="s">
        <v>4318</v>
      </c>
      <c r="J2218" s="65">
        <v>42609</v>
      </c>
      <c r="K2218" s="17"/>
    </row>
    <row r="2219" spans="1:11" s="14" customFormat="1" ht="25.5" x14ac:dyDescent="0.2">
      <c r="A2219" s="61" t="s">
        <v>1</v>
      </c>
      <c r="B2219" s="17"/>
      <c r="C2219" s="59">
        <v>266</v>
      </c>
      <c r="D2219" s="62" t="s">
        <v>4219</v>
      </c>
      <c r="E2219" s="62" t="s">
        <v>4759</v>
      </c>
      <c r="F2219" s="62" t="s">
        <v>4760</v>
      </c>
      <c r="G2219" s="63">
        <v>1978</v>
      </c>
      <c r="H2219" s="64"/>
      <c r="I2219" s="57"/>
      <c r="J2219" s="65"/>
      <c r="K2219" s="17"/>
    </row>
    <row r="2220" spans="1:11" s="14" customFormat="1" ht="25.5" x14ac:dyDescent="0.2">
      <c r="A2220" s="61"/>
      <c r="B2220" s="17"/>
      <c r="C2220" s="59">
        <v>267</v>
      </c>
      <c r="D2220" s="62" t="s">
        <v>4310</v>
      </c>
      <c r="E2220" s="62" t="s">
        <v>4761</v>
      </c>
      <c r="F2220" s="62" t="s">
        <v>4762</v>
      </c>
      <c r="G2220" s="63"/>
      <c r="H2220" s="62"/>
      <c r="I2220" s="57" t="s">
        <v>423</v>
      </c>
      <c r="J2220" s="65"/>
      <c r="K2220" s="17"/>
    </row>
    <row r="2221" spans="1:11" s="14" customFormat="1" ht="25.5" x14ac:dyDescent="0.2">
      <c r="A2221" s="61"/>
      <c r="B2221" s="17"/>
      <c r="C2221" s="59">
        <v>268</v>
      </c>
      <c r="D2221" s="62" t="s">
        <v>4310</v>
      </c>
      <c r="E2221" s="62" t="s">
        <v>4763</v>
      </c>
      <c r="F2221" s="62" t="s">
        <v>4764</v>
      </c>
      <c r="G2221" s="63"/>
      <c r="H2221" s="64"/>
      <c r="I2221" s="57"/>
      <c r="J2221" s="65"/>
      <c r="K2221" s="17"/>
    </row>
    <row r="2222" spans="1:11" s="14" customFormat="1" ht="38.25" x14ac:dyDescent="0.2">
      <c r="A2222" s="61" t="s">
        <v>1</v>
      </c>
      <c r="B2222" s="17"/>
      <c r="C2222" s="59">
        <v>269</v>
      </c>
      <c r="D2222" s="84" t="s">
        <v>4307</v>
      </c>
      <c r="E2222" s="62" t="s">
        <v>4765</v>
      </c>
      <c r="F2222" s="62" t="s">
        <v>4766</v>
      </c>
      <c r="G2222" s="63">
        <v>1957</v>
      </c>
      <c r="H2222" s="64"/>
      <c r="I2222" s="57" t="s">
        <v>1</v>
      </c>
      <c r="J2222" s="65">
        <v>43175</v>
      </c>
      <c r="K2222" s="17"/>
    </row>
    <row r="2223" spans="1:11" s="14" customFormat="1" ht="12.75" x14ac:dyDescent="0.2">
      <c r="A2223" s="57" t="s">
        <v>52</v>
      </c>
      <c r="B2223" s="17"/>
      <c r="C2223" s="59">
        <v>270</v>
      </c>
      <c r="D2223" s="62" t="s">
        <v>4254</v>
      </c>
      <c r="E2223" s="62" t="s">
        <v>4767</v>
      </c>
      <c r="F2223" s="62" t="s">
        <v>4768</v>
      </c>
      <c r="G2223" s="63">
        <v>1895</v>
      </c>
      <c r="H2223" s="64"/>
      <c r="I2223" s="57" t="s">
        <v>580</v>
      </c>
      <c r="J2223" s="65"/>
      <c r="K2223" s="17"/>
    </row>
    <row r="2224" spans="1:11" s="14" customFormat="1" ht="12.75" x14ac:dyDescent="0.2">
      <c r="A2224" s="57" t="s">
        <v>52</v>
      </c>
      <c r="B2224" s="17"/>
      <c r="C2224" s="59">
        <v>271</v>
      </c>
      <c r="D2224" s="62" t="s">
        <v>4254</v>
      </c>
      <c r="E2224" s="62" t="s">
        <v>4769</v>
      </c>
      <c r="F2224" s="62" t="s">
        <v>4770</v>
      </c>
      <c r="G2224" s="63">
        <v>1920</v>
      </c>
      <c r="H2224" s="64"/>
      <c r="I2224" s="57"/>
      <c r="J2224" s="65"/>
      <c r="K2224" s="17"/>
    </row>
    <row r="2225" spans="1:11" s="14" customFormat="1" ht="25.5" x14ac:dyDescent="0.2">
      <c r="A2225" s="61"/>
      <c r="B2225" s="17"/>
      <c r="C2225" s="59">
        <v>272</v>
      </c>
      <c r="D2225" s="62" t="s">
        <v>4310</v>
      </c>
      <c r="E2225" s="62" t="s">
        <v>4771</v>
      </c>
      <c r="F2225" s="62" t="s">
        <v>4772</v>
      </c>
      <c r="G2225" s="63"/>
      <c r="H2225" s="64"/>
      <c r="I2225" s="57" t="s">
        <v>423</v>
      </c>
      <c r="J2225" s="65"/>
      <c r="K2225" s="17"/>
    </row>
    <row r="2226" spans="1:11" s="14" customFormat="1" ht="38.25" x14ac:dyDescent="0.2">
      <c r="A2226" s="61"/>
      <c r="B2226" s="17"/>
      <c r="C2226" s="59">
        <v>273</v>
      </c>
      <c r="D2226" s="62" t="s">
        <v>4310</v>
      </c>
      <c r="E2226" s="62" t="s">
        <v>4773</v>
      </c>
      <c r="F2226" s="62" t="s">
        <v>4774</v>
      </c>
      <c r="G2226" s="63"/>
      <c r="H2226" s="64"/>
      <c r="I2226" s="57"/>
      <c r="J2226" s="65"/>
      <c r="K2226" s="17"/>
    </row>
    <row r="2227" spans="1:11" s="14" customFormat="1" ht="38.25" x14ac:dyDescent="0.2">
      <c r="A2227" s="61"/>
      <c r="B2227" s="17"/>
      <c r="C2227" s="59">
        <v>274</v>
      </c>
      <c r="D2227" s="62" t="s">
        <v>4310</v>
      </c>
      <c r="E2227" s="62" t="s">
        <v>4775</v>
      </c>
      <c r="F2227" s="62" t="s">
        <v>4776</v>
      </c>
      <c r="G2227" s="63"/>
      <c r="H2227" s="64"/>
      <c r="I2227" s="57"/>
      <c r="J2227" s="65"/>
      <c r="K2227" s="17"/>
    </row>
    <row r="2228" spans="1:11" s="14" customFormat="1" ht="38.25" x14ac:dyDescent="0.2">
      <c r="A2228" s="61"/>
      <c r="B2228" s="17"/>
      <c r="C2228" s="59">
        <v>275</v>
      </c>
      <c r="D2228" s="62" t="s">
        <v>4310</v>
      </c>
      <c r="E2228" s="62" t="s">
        <v>765</v>
      </c>
      <c r="F2228" s="62" t="s">
        <v>4777</v>
      </c>
      <c r="G2228" s="63"/>
      <c r="H2228" s="64"/>
      <c r="I2228" s="57"/>
      <c r="J2228" s="65"/>
      <c r="K2228" s="17"/>
    </row>
    <row r="2229" spans="1:11" s="14" customFormat="1" ht="25.5" x14ac:dyDescent="0.2">
      <c r="A2229" s="61"/>
      <c r="B2229" s="17"/>
      <c r="C2229" s="59">
        <v>276</v>
      </c>
      <c r="D2229" s="62" t="s">
        <v>4310</v>
      </c>
      <c r="E2229" s="62" t="s">
        <v>771</v>
      </c>
      <c r="F2229" s="62" t="s">
        <v>4778</v>
      </c>
      <c r="G2229" s="63"/>
      <c r="H2229" s="64"/>
      <c r="I2229" s="57"/>
      <c r="J2229" s="65"/>
      <c r="K2229" s="17"/>
    </row>
    <row r="2230" spans="1:11" s="14" customFormat="1" ht="25.5" x14ac:dyDescent="0.2">
      <c r="A2230" s="61"/>
      <c r="B2230" s="17"/>
      <c r="C2230" s="59">
        <v>277</v>
      </c>
      <c r="D2230" s="62" t="s">
        <v>4310</v>
      </c>
      <c r="E2230" s="62" t="s">
        <v>771</v>
      </c>
      <c r="F2230" s="62" t="s">
        <v>4779</v>
      </c>
      <c r="G2230" s="63"/>
      <c r="H2230" s="64"/>
      <c r="I2230" s="57"/>
      <c r="J2230" s="65"/>
      <c r="K2230" s="17"/>
    </row>
    <row r="2231" spans="1:11" s="14" customFormat="1" ht="25.5" x14ac:dyDescent="0.2">
      <c r="A2231" s="61"/>
      <c r="B2231" s="17"/>
      <c r="C2231" s="59">
        <v>278</v>
      </c>
      <c r="D2231" s="62" t="s">
        <v>4310</v>
      </c>
      <c r="E2231" s="62" t="s">
        <v>771</v>
      </c>
      <c r="F2231" s="62" t="s">
        <v>4780</v>
      </c>
      <c r="G2231" s="63"/>
      <c r="H2231" s="64"/>
      <c r="I2231" s="57"/>
      <c r="J2231" s="65"/>
      <c r="K2231" s="17"/>
    </row>
    <row r="2232" spans="1:11" s="14" customFormat="1" ht="25.5" x14ac:dyDescent="0.2">
      <c r="A2232" s="61" t="s">
        <v>1</v>
      </c>
      <c r="B2232" s="17"/>
      <c r="C2232" s="59">
        <v>279</v>
      </c>
      <c r="D2232" s="84" t="s">
        <v>4310</v>
      </c>
      <c r="E2232" s="62" t="s">
        <v>4781</v>
      </c>
      <c r="F2232" s="62" t="s">
        <v>4782</v>
      </c>
      <c r="G2232" s="63">
        <v>1905</v>
      </c>
      <c r="H2232" s="64"/>
      <c r="I2232" s="57" t="s">
        <v>1</v>
      </c>
      <c r="J2232" s="65">
        <v>43174</v>
      </c>
      <c r="K2232" s="17"/>
    </row>
    <row r="2233" spans="1:11" s="14" customFormat="1" ht="25.5" x14ac:dyDescent="0.2">
      <c r="A2233" s="61" t="s">
        <v>1</v>
      </c>
      <c r="B2233" s="17"/>
      <c r="C2233" s="59">
        <v>280</v>
      </c>
      <c r="D2233" s="84" t="s">
        <v>4219</v>
      </c>
      <c r="E2233" s="62" t="s">
        <v>4783</v>
      </c>
      <c r="F2233" s="62" t="s">
        <v>4784</v>
      </c>
      <c r="G2233" s="63">
        <v>1911</v>
      </c>
      <c r="H2233" s="64"/>
      <c r="I2233" s="57" t="s">
        <v>1</v>
      </c>
      <c r="J2233" s="65">
        <v>43142</v>
      </c>
      <c r="K2233" s="17"/>
    </row>
    <row r="2234" spans="1:11" s="14" customFormat="1" ht="38.25" x14ac:dyDescent="0.2">
      <c r="A2234" s="61" t="s">
        <v>1</v>
      </c>
      <c r="B2234" s="17"/>
      <c r="C2234" s="59">
        <v>281</v>
      </c>
      <c r="D2234" s="62" t="s">
        <v>4254</v>
      </c>
      <c r="E2234" s="62" t="s">
        <v>4785</v>
      </c>
      <c r="F2234" s="62" t="s">
        <v>4786</v>
      </c>
      <c r="G2234" s="64">
        <v>1928</v>
      </c>
      <c r="H2234" s="64"/>
      <c r="I2234" s="57" t="s">
        <v>580</v>
      </c>
      <c r="J2234" s="65"/>
      <c r="K2234" s="17"/>
    </row>
    <row r="2235" spans="1:11" s="14" customFormat="1" ht="38.25" x14ac:dyDescent="0.2">
      <c r="A2235" s="61" t="s">
        <v>1</v>
      </c>
      <c r="B2235" s="17"/>
      <c r="C2235" s="59">
        <v>282</v>
      </c>
      <c r="D2235" s="84" t="s">
        <v>4310</v>
      </c>
      <c r="E2235" s="62" t="s">
        <v>4787</v>
      </c>
      <c r="F2235" s="62" t="s">
        <v>4788</v>
      </c>
      <c r="G2235" s="63">
        <v>1898</v>
      </c>
      <c r="H2235" s="64"/>
      <c r="I2235" s="57" t="s">
        <v>1</v>
      </c>
      <c r="J2235" s="65">
        <v>43142</v>
      </c>
      <c r="K2235" s="17"/>
    </row>
    <row r="2236" spans="1:11" s="14" customFormat="1" ht="51" x14ac:dyDescent="0.2">
      <c r="A2236" s="61" t="s">
        <v>1</v>
      </c>
      <c r="B2236" s="17"/>
      <c r="C2236" s="59">
        <v>283</v>
      </c>
      <c r="D2236" s="62" t="s">
        <v>4313</v>
      </c>
      <c r="E2236" s="62" t="s">
        <v>4789</v>
      </c>
      <c r="F2236" s="62" t="s">
        <v>4790</v>
      </c>
      <c r="G2236" s="63">
        <v>2001</v>
      </c>
      <c r="H2236" s="64"/>
      <c r="I2236" s="57" t="s">
        <v>4246</v>
      </c>
      <c r="J2236" s="65">
        <v>41117</v>
      </c>
      <c r="K2236" s="17"/>
    </row>
    <row r="2237" spans="1:11" s="14" customFormat="1" ht="38.25" x14ac:dyDescent="0.2">
      <c r="A2237" s="61" t="s">
        <v>1</v>
      </c>
      <c r="B2237" s="17"/>
      <c r="C2237" s="59">
        <v>284</v>
      </c>
      <c r="D2237" s="62" t="s">
        <v>4313</v>
      </c>
      <c r="E2237" s="62" t="s">
        <v>4791</v>
      </c>
      <c r="F2237" s="62" t="s">
        <v>4792</v>
      </c>
      <c r="G2237" s="63">
        <v>2003</v>
      </c>
      <c r="H2237" s="64"/>
      <c r="I2237" s="57"/>
      <c r="J2237" s="65"/>
      <c r="K2237" s="17"/>
    </row>
    <row r="2238" spans="1:11" s="14" customFormat="1" ht="51" x14ac:dyDescent="0.2">
      <c r="A2238" s="61" t="s">
        <v>1</v>
      </c>
      <c r="B2238" s="17"/>
      <c r="C2238" s="59">
        <v>285</v>
      </c>
      <c r="D2238" s="84" t="s">
        <v>4313</v>
      </c>
      <c r="E2238" s="62" t="s">
        <v>4793</v>
      </c>
      <c r="F2238" s="62" t="s">
        <v>4794</v>
      </c>
      <c r="G2238" s="63">
        <v>2003</v>
      </c>
      <c r="H2238" s="64"/>
      <c r="I2238" s="57" t="s">
        <v>1</v>
      </c>
      <c r="J2238" s="65">
        <v>43173</v>
      </c>
      <c r="K2238" s="17"/>
    </row>
    <row r="2239" spans="1:11" s="14" customFormat="1" ht="51" x14ac:dyDescent="0.2">
      <c r="A2239" s="61" t="s">
        <v>1</v>
      </c>
      <c r="B2239" s="17"/>
      <c r="C2239" s="59">
        <v>286</v>
      </c>
      <c r="D2239" s="84" t="s">
        <v>4313</v>
      </c>
      <c r="E2239" s="62" t="s">
        <v>4795</v>
      </c>
      <c r="F2239" s="62" t="s">
        <v>4796</v>
      </c>
      <c r="G2239" s="63">
        <v>2010</v>
      </c>
      <c r="H2239" s="64"/>
      <c r="I2239" s="57" t="s">
        <v>1</v>
      </c>
      <c r="J2239" s="65">
        <v>43173</v>
      </c>
      <c r="K2239" s="17"/>
    </row>
    <row r="2240" spans="1:11" s="14" customFormat="1" ht="25.5" x14ac:dyDescent="0.2">
      <c r="A2240" s="61" t="s">
        <v>1</v>
      </c>
      <c r="B2240" s="17"/>
      <c r="C2240" s="59">
        <v>287</v>
      </c>
      <c r="D2240" s="84" t="s">
        <v>4797</v>
      </c>
      <c r="E2240" s="62" t="s">
        <v>4798</v>
      </c>
      <c r="F2240" s="62" t="s">
        <v>4799</v>
      </c>
      <c r="G2240" s="63" t="s">
        <v>4800</v>
      </c>
      <c r="H2240" s="64"/>
      <c r="I2240" s="57" t="s">
        <v>1</v>
      </c>
      <c r="J2240" s="65">
        <v>43173</v>
      </c>
      <c r="K2240" s="17"/>
    </row>
    <row r="2241" spans="1:11" s="14" customFormat="1" ht="25.5" x14ac:dyDescent="0.2">
      <c r="A2241" s="61" t="s">
        <v>1</v>
      </c>
      <c r="B2241" s="17"/>
      <c r="C2241" s="59">
        <v>288</v>
      </c>
      <c r="D2241" s="84" t="s">
        <v>4801</v>
      </c>
      <c r="E2241" s="62" t="s">
        <v>4802</v>
      </c>
      <c r="F2241" s="62" t="s">
        <v>4803</v>
      </c>
      <c r="G2241" s="63">
        <v>1983</v>
      </c>
      <c r="H2241" s="64"/>
      <c r="I2241" s="57" t="s">
        <v>1</v>
      </c>
      <c r="J2241" s="65">
        <v>43176</v>
      </c>
      <c r="K2241" s="17"/>
    </row>
    <row r="2242" spans="1:11" s="14" customFormat="1" ht="25.5" x14ac:dyDescent="0.2">
      <c r="A2242" s="61"/>
      <c r="B2242" s="17"/>
      <c r="C2242" s="59">
        <v>289</v>
      </c>
      <c r="D2242" s="62" t="s">
        <v>4254</v>
      </c>
      <c r="E2242" s="62" t="s">
        <v>4804</v>
      </c>
      <c r="F2242" s="62" t="s">
        <v>4805</v>
      </c>
      <c r="G2242" s="63" t="s">
        <v>4592</v>
      </c>
      <c r="H2242" s="64"/>
      <c r="I2242" s="57"/>
      <c r="J2242" s="65"/>
      <c r="K2242" s="17"/>
    </row>
    <row r="2243" spans="1:11" s="14" customFormat="1" ht="25.5" x14ac:dyDescent="0.2">
      <c r="A2243" s="61" t="s">
        <v>1</v>
      </c>
      <c r="B2243" s="17"/>
      <c r="C2243" s="59">
        <v>290</v>
      </c>
      <c r="D2243" s="84" t="s">
        <v>4219</v>
      </c>
      <c r="E2243" s="62" t="s">
        <v>4806</v>
      </c>
      <c r="F2243" s="62" t="s">
        <v>4807</v>
      </c>
      <c r="G2243" s="63">
        <v>1939</v>
      </c>
      <c r="H2243" s="64"/>
      <c r="I2243" s="57" t="s">
        <v>1</v>
      </c>
      <c r="J2243" s="65">
        <v>43142</v>
      </c>
      <c r="K2243" s="17"/>
    </row>
    <row r="2244" spans="1:11" s="14" customFormat="1" ht="38.25" x14ac:dyDescent="0.2">
      <c r="A2244" s="61" t="s">
        <v>1</v>
      </c>
      <c r="B2244" s="17"/>
      <c r="C2244" s="59">
        <v>291</v>
      </c>
      <c r="D2244" s="84" t="s">
        <v>4219</v>
      </c>
      <c r="E2244" s="62" t="s">
        <v>4808</v>
      </c>
      <c r="F2244" s="62" t="s">
        <v>4809</v>
      </c>
      <c r="G2244" s="57">
        <v>1943</v>
      </c>
      <c r="H2244" s="64"/>
      <c r="I2244" s="57" t="s">
        <v>1</v>
      </c>
      <c r="J2244" s="65">
        <v>43142</v>
      </c>
      <c r="K2244" s="17"/>
    </row>
    <row r="2245" spans="1:11" s="14" customFormat="1" ht="25.5" x14ac:dyDescent="0.2">
      <c r="A2245" s="61" t="s">
        <v>1</v>
      </c>
      <c r="B2245" s="17"/>
      <c r="C2245" s="59">
        <v>292</v>
      </c>
      <c r="D2245" s="62" t="s">
        <v>4254</v>
      </c>
      <c r="E2245" s="62" t="s">
        <v>4810</v>
      </c>
      <c r="F2245" s="62" t="s">
        <v>4811</v>
      </c>
      <c r="G2245" s="63">
        <v>1945</v>
      </c>
      <c r="H2245" s="64"/>
      <c r="I2245" s="57"/>
      <c r="J2245" s="65"/>
      <c r="K2245" s="17"/>
    </row>
    <row r="2246" spans="1:11" s="14" customFormat="1" ht="25.5" x14ac:dyDescent="0.2">
      <c r="A2246" s="61"/>
      <c r="B2246" s="17"/>
      <c r="C2246" s="59">
        <v>293</v>
      </c>
      <c r="D2246" s="62" t="s">
        <v>4219</v>
      </c>
      <c r="E2246" s="62" t="s">
        <v>4812</v>
      </c>
      <c r="F2246" s="62" t="s">
        <v>4813</v>
      </c>
      <c r="G2246" s="57">
        <v>1950</v>
      </c>
      <c r="H2246" s="64"/>
      <c r="I2246" s="57" t="s">
        <v>4246</v>
      </c>
      <c r="J2246" s="65">
        <v>41117</v>
      </c>
      <c r="K2246" s="17"/>
    </row>
    <row r="2247" spans="1:11" s="14" customFormat="1" ht="25.5" x14ac:dyDescent="0.2">
      <c r="A2247" s="61" t="s">
        <v>1</v>
      </c>
      <c r="B2247" s="17"/>
      <c r="C2247" s="59">
        <v>294</v>
      </c>
      <c r="D2247" s="62" t="s">
        <v>4219</v>
      </c>
      <c r="E2247" s="62" t="s">
        <v>4814</v>
      </c>
      <c r="F2247" s="62" t="s">
        <v>4815</v>
      </c>
      <c r="G2247" s="57">
        <v>1938</v>
      </c>
      <c r="H2247" s="64"/>
      <c r="I2247" s="57" t="s">
        <v>4246</v>
      </c>
      <c r="J2247" s="65">
        <v>41117</v>
      </c>
      <c r="K2247" s="17"/>
    </row>
    <row r="2248" spans="1:11" s="14" customFormat="1" ht="25.5" x14ac:dyDescent="0.2">
      <c r="A2248" s="61"/>
      <c r="B2248" s="17"/>
      <c r="C2248" s="59">
        <v>295</v>
      </c>
      <c r="D2248" s="62" t="s">
        <v>4219</v>
      </c>
      <c r="E2248" s="62" t="s">
        <v>4816</v>
      </c>
      <c r="F2248" s="62" t="s">
        <v>4817</v>
      </c>
      <c r="G2248" s="57" t="s">
        <v>4304</v>
      </c>
      <c r="H2248" s="62"/>
      <c r="I2248" s="57" t="s">
        <v>4246</v>
      </c>
      <c r="J2248" s="65">
        <v>41117</v>
      </c>
      <c r="K2248" s="17"/>
    </row>
    <row r="2249" spans="1:11" s="14" customFormat="1" ht="25.5" x14ac:dyDescent="0.2">
      <c r="A2249" s="61" t="s">
        <v>1</v>
      </c>
      <c r="B2249" s="17"/>
      <c r="C2249" s="59">
        <v>296</v>
      </c>
      <c r="D2249" s="62" t="s">
        <v>4254</v>
      </c>
      <c r="E2249" s="62" t="s">
        <v>4818</v>
      </c>
      <c r="F2249" s="62" t="s">
        <v>783</v>
      </c>
      <c r="G2249" s="63">
        <v>1975</v>
      </c>
      <c r="H2249" s="64"/>
      <c r="I2249" s="57"/>
      <c r="J2249" s="65"/>
      <c r="K2249" s="17"/>
    </row>
    <row r="2250" spans="1:11" s="14" customFormat="1" ht="25.5" x14ac:dyDescent="0.2">
      <c r="A2250" s="61" t="s">
        <v>1</v>
      </c>
      <c r="B2250" s="17"/>
      <c r="C2250" s="59">
        <v>297</v>
      </c>
      <c r="D2250" s="62" t="s">
        <v>4254</v>
      </c>
      <c r="E2250" s="62" t="s">
        <v>4819</v>
      </c>
      <c r="F2250" s="62" t="s">
        <v>4820</v>
      </c>
      <c r="G2250" s="63">
        <v>1906</v>
      </c>
      <c r="H2250" s="62"/>
      <c r="I2250" s="57" t="s">
        <v>4246</v>
      </c>
      <c r="J2250" s="65">
        <v>40352</v>
      </c>
      <c r="K2250" s="17"/>
    </row>
    <row r="2251" spans="1:11" s="14" customFormat="1" ht="25.5" x14ac:dyDescent="0.2">
      <c r="A2251" s="61"/>
      <c r="B2251" s="17"/>
      <c r="C2251" s="59">
        <v>298</v>
      </c>
      <c r="D2251" s="62" t="s">
        <v>4821</v>
      </c>
      <c r="E2251" s="62" t="s">
        <v>4822</v>
      </c>
      <c r="F2251" s="62" t="s">
        <v>4823</v>
      </c>
      <c r="G2251" s="63"/>
      <c r="H2251" s="64"/>
      <c r="I2251" s="57"/>
      <c r="J2251" s="65"/>
      <c r="K2251" s="17"/>
    </row>
    <row r="2252" spans="1:11" s="14" customFormat="1" ht="25.5" x14ac:dyDescent="0.2">
      <c r="A2252" s="61"/>
      <c r="B2252" s="17"/>
      <c r="C2252" s="59">
        <v>299</v>
      </c>
      <c r="D2252" s="62" t="s">
        <v>4821</v>
      </c>
      <c r="E2252" s="62" t="s">
        <v>4822</v>
      </c>
      <c r="F2252" s="62" t="s">
        <v>4824</v>
      </c>
      <c r="G2252" s="63"/>
      <c r="H2252" s="64"/>
      <c r="I2252" s="57"/>
      <c r="J2252" s="65"/>
      <c r="K2252" s="17"/>
    </row>
    <row r="2253" spans="1:11" s="14" customFormat="1" ht="25.5" x14ac:dyDescent="0.2">
      <c r="A2253" s="61"/>
      <c r="B2253" s="17"/>
      <c r="C2253" s="59">
        <v>300</v>
      </c>
      <c r="D2253" s="62" t="s">
        <v>4219</v>
      </c>
      <c r="E2253" s="62" t="s">
        <v>4825</v>
      </c>
      <c r="F2253" s="62" t="s">
        <v>4826</v>
      </c>
      <c r="G2253" s="57">
        <v>1905</v>
      </c>
      <c r="H2253" s="63"/>
      <c r="I2253" s="57" t="s">
        <v>4246</v>
      </c>
      <c r="J2253" s="65">
        <v>41117</v>
      </c>
      <c r="K2253" s="17"/>
    </row>
    <row r="2254" spans="1:11" s="14" customFormat="1" ht="25.5" x14ac:dyDescent="0.2">
      <c r="A2254" s="61"/>
      <c r="B2254" s="17"/>
      <c r="C2254" s="59">
        <v>301</v>
      </c>
      <c r="D2254" s="62" t="s">
        <v>4219</v>
      </c>
      <c r="E2254" s="62" t="s">
        <v>4827</v>
      </c>
      <c r="F2254" s="85" t="s">
        <v>4828</v>
      </c>
      <c r="G2254" s="63">
        <v>1919</v>
      </c>
      <c r="H2254" s="64"/>
      <c r="I2254" s="57" t="s">
        <v>580</v>
      </c>
      <c r="J2254" s="65"/>
      <c r="K2254" s="17"/>
    </row>
    <row r="2255" spans="1:11" s="14" customFormat="1" ht="38.25" x14ac:dyDescent="0.2">
      <c r="A2255" s="61"/>
      <c r="B2255" s="17"/>
      <c r="C2255" s="59">
        <v>302</v>
      </c>
      <c r="D2255" s="62" t="s">
        <v>4310</v>
      </c>
      <c r="E2255" s="62" t="s">
        <v>4829</v>
      </c>
      <c r="F2255" s="62" t="s">
        <v>4830</v>
      </c>
      <c r="G2255" s="63"/>
      <c r="H2255" s="64"/>
      <c r="I2255" s="57"/>
      <c r="J2255" s="65">
        <v>41841</v>
      </c>
      <c r="K2255" s="17"/>
    </row>
    <row r="2256" spans="1:11" s="14" customFormat="1" ht="38.25" x14ac:dyDescent="0.2">
      <c r="A2256" s="61"/>
      <c r="B2256" s="17"/>
      <c r="C2256" s="59">
        <v>303</v>
      </c>
      <c r="D2256" s="62" t="s">
        <v>4310</v>
      </c>
      <c r="E2256" s="62" t="s">
        <v>4831</v>
      </c>
      <c r="F2256" s="62" t="s">
        <v>4832</v>
      </c>
      <c r="G2256" s="63"/>
      <c r="H2256" s="64"/>
      <c r="I2256" s="57"/>
      <c r="J2256" s="65">
        <v>41841</v>
      </c>
      <c r="K2256" s="17"/>
    </row>
    <row r="2257" spans="1:11" s="14" customFormat="1" ht="25.5" x14ac:dyDescent="0.2">
      <c r="A2257" s="61" t="s">
        <v>1</v>
      </c>
      <c r="B2257" s="17"/>
      <c r="C2257" s="59">
        <v>304</v>
      </c>
      <c r="D2257" s="84" t="s">
        <v>4219</v>
      </c>
      <c r="E2257" s="62" t="s">
        <v>4833</v>
      </c>
      <c r="F2257" s="62" t="s">
        <v>793</v>
      </c>
      <c r="G2257" s="64">
        <v>1925</v>
      </c>
      <c r="H2257" s="94"/>
      <c r="I2257" s="57" t="s">
        <v>1</v>
      </c>
      <c r="J2257" s="65">
        <v>43174</v>
      </c>
      <c r="K2257" s="17"/>
    </row>
    <row r="2258" spans="1:11" s="14" customFormat="1" ht="63.75" x14ac:dyDescent="0.2">
      <c r="A2258" s="61" t="s">
        <v>1</v>
      </c>
      <c r="B2258" s="17"/>
      <c r="C2258" s="59">
        <v>305</v>
      </c>
      <c r="D2258" s="62" t="s">
        <v>4219</v>
      </c>
      <c r="E2258" s="62" t="s">
        <v>4834</v>
      </c>
      <c r="F2258" s="62" t="s">
        <v>793</v>
      </c>
      <c r="G2258" s="63">
        <v>1926</v>
      </c>
      <c r="H2258" s="64"/>
      <c r="I2258" s="57"/>
      <c r="J2258" s="65"/>
      <c r="K2258" s="17"/>
    </row>
    <row r="2259" spans="1:11" s="14" customFormat="1" ht="38.25" x14ac:dyDescent="0.2">
      <c r="A2259" s="61" t="s">
        <v>1</v>
      </c>
      <c r="B2259" s="17"/>
      <c r="C2259" s="59">
        <v>306</v>
      </c>
      <c r="D2259" s="62" t="s">
        <v>4219</v>
      </c>
      <c r="E2259" s="62" t="s">
        <v>4835</v>
      </c>
      <c r="F2259" s="62" t="s">
        <v>793</v>
      </c>
      <c r="G2259" s="63">
        <v>1929</v>
      </c>
      <c r="H2259" s="64"/>
      <c r="I2259" s="57" t="s">
        <v>580</v>
      </c>
      <c r="J2259" s="65"/>
      <c r="K2259" s="17"/>
    </row>
    <row r="2260" spans="1:11" s="14" customFormat="1" ht="25.5" x14ac:dyDescent="0.2">
      <c r="A2260" s="61" t="s">
        <v>1</v>
      </c>
      <c r="B2260" s="17"/>
      <c r="C2260" s="59">
        <v>307</v>
      </c>
      <c r="D2260" s="84" t="s">
        <v>4797</v>
      </c>
      <c r="E2260" s="62" t="s">
        <v>4836</v>
      </c>
      <c r="F2260" s="62" t="s">
        <v>4837</v>
      </c>
      <c r="G2260" s="63">
        <v>1985</v>
      </c>
      <c r="H2260" s="64"/>
      <c r="I2260" s="57" t="s">
        <v>1</v>
      </c>
      <c r="J2260" s="65">
        <v>43174</v>
      </c>
      <c r="K2260" s="17"/>
    </row>
    <row r="2261" spans="1:11" s="14" customFormat="1" ht="25.5" x14ac:dyDescent="0.2">
      <c r="A2261" s="61" t="s">
        <v>1</v>
      </c>
      <c r="B2261" s="17"/>
      <c r="C2261" s="59">
        <v>308</v>
      </c>
      <c r="D2261" s="84" t="s">
        <v>4307</v>
      </c>
      <c r="E2261" s="62" t="s">
        <v>4838</v>
      </c>
      <c r="F2261" s="62" t="s">
        <v>4839</v>
      </c>
      <c r="G2261" s="63">
        <v>1986</v>
      </c>
      <c r="H2261" s="64"/>
      <c r="I2261" s="57"/>
      <c r="J2261" s="65"/>
      <c r="K2261" s="17"/>
    </row>
    <row r="2262" spans="1:11" s="14" customFormat="1" ht="38.25" x14ac:dyDescent="0.2">
      <c r="A2262" s="61" t="s">
        <v>1</v>
      </c>
      <c r="B2262" s="17"/>
      <c r="C2262" s="59">
        <v>309</v>
      </c>
      <c r="D2262" s="62" t="s">
        <v>4254</v>
      </c>
      <c r="E2262" s="62" t="s">
        <v>4840</v>
      </c>
      <c r="F2262" s="62" t="s">
        <v>4841</v>
      </c>
      <c r="G2262" s="63">
        <v>1846</v>
      </c>
      <c r="H2262" s="62"/>
      <c r="I2262" s="57"/>
      <c r="J2262" s="65">
        <v>40352</v>
      </c>
      <c r="K2262" s="17"/>
    </row>
    <row r="2263" spans="1:11" s="14" customFormat="1" ht="25.5" x14ac:dyDescent="0.2">
      <c r="A2263" s="61"/>
      <c r="B2263" s="17"/>
      <c r="C2263" s="59">
        <v>310</v>
      </c>
      <c r="D2263" s="84" t="s">
        <v>4219</v>
      </c>
      <c r="E2263" s="62" t="s">
        <v>4842</v>
      </c>
      <c r="F2263" s="62" t="s">
        <v>4843</v>
      </c>
      <c r="G2263" s="63">
        <v>1650</v>
      </c>
      <c r="H2263" s="94"/>
      <c r="I2263" s="57" t="s">
        <v>361</v>
      </c>
      <c r="J2263" s="65">
        <v>42566</v>
      </c>
      <c r="K2263" s="17"/>
    </row>
    <row r="2264" spans="1:11" s="14" customFormat="1" ht="51" x14ac:dyDescent="0.2">
      <c r="A2264" s="61" t="s">
        <v>1</v>
      </c>
      <c r="B2264" s="17"/>
      <c r="C2264" s="59">
        <v>311</v>
      </c>
      <c r="D2264" s="84" t="s">
        <v>4571</v>
      </c>
      <c r="E2264" s="62" t="s">
        <v>4844</v>
      </c>
      <c r="F2264" s="62" t="s">
        <v>4845</v>
      </c>
      <c r="G2264" s="57">
        <v>1844</v>
      </c>
      <c r="H2264" s="63"/>
      <c r="I2264" s="57" t="s">
        <v>1</v>
      </c>
      <c r="J2264" s="65">
        <v>43185</v>
      </c>
      <c r="K2264" s="17"/>
    </row>
    <row r="2265" spans="1:11" s="14" customFormat="1" ht="25.5" x14ac:dyDescent="0.2">
      <c r="A2265" s="61"/>
      <c r="B2265" s="17"/>
      <c r="C2265" s="59">
        <v>312</v>
      </c>
      <c r="D2265" s="62" t="s">
        <v>4571</v>
      </c>
      <c r="E2265" s="62" t="s">
        <v>4846</v>
      </c>
      <c r="F2265" s="62" t="s">
        <v>2488</v>
      </c>
      <c r="G2265" s="63">
        <v>1849</v>
      </c>
      <c r="H2265" s="64"/>
      <c r="I2265" s="96"/>
      <c r="J2265" s="65">
        <v>41187</v>
      </c>
      <c r="K2265" s="17"/>
    </row>
    <row r="2266" spans="1:11" s="14" customFormat="1" ht="25.5" x14ac:dyDescent="0.2">
      <c r="A2266" s="61" t="s">
        <v>1</v>
      </c>
      <c r="B2266" s="17"/>
      <c r="C2266" s="59">
        <v>313</v>
      </c>
      <c r="D2266" s="84" t="s">
        <v>4307</v>
      </c>
      <c r="E2266" s="62" t="s">
        <v>4847</v>
      </c>
      <c r="F2266" s="62" t="s">
        <v>4848</v>
      </c>
      <c r="G2266" s="63">
        <v>1992</v>
      </c>
      <c r="H2266" s="64"/>
      <c r="I2266" s="57" t="s">
        <v>1</v>
      </c>
      <c r="J2266" s="65">
        <v>43174</v>
      </c>
      <c r="K2266" s="17"/>
    </row>
    <row r="2267" spans="1:11" s="14" customFormat="1" ht="25.5" x14ac:dyDescent="0.2">
      <c r="A2267" s="61" t="s">
        <v>1</v>
      </c>
      <c r="B2267" s="17"/>
      <c r="C2267" s="59">
        <v>314</v>
      </c>
      <c r="D2267" s="62" t="s">
        <v>4219</v>
      </c>
      <c r="E2267" s="62" t="s">
        <v>4849</v>
      </c>
      <c r="F2267" s="62" t="s">
        <v>4850</v>
      </c>
      <c r="G2267" s="63">
        <v>1992</v>
      </c>
      <c r="H2267" s="64"/>
      <c r="I2267" s="57"/>
      <c r="J2267" s="65"/>
      <c r="K2267" s="17"/>
    </row>
    <row r="2268" spans="1:11" s="14" customFormat="1" ht="25.5" x14ac:dyDescent="0.2">
      <c r="A2268" s="61"/>
      <c r="B2268" s="17"/>
      <c r="C2268" s="59">
        <v>315</v>
      </c>
      <c r="D2268" s="62" t="s">
        <v>4219</v>
      </c>
      <c r="E2268" s="62" t="s">
        <v>4851</v>
      </c>
      <c r="F2268" s="62" t="s">
        <v>4852</v>
      </c>
      <c r="G2268" s="57">
        <v>1865</v>
      </c>
      <c r="H2268" s="63"/>
      <c r="I2268" s="57" t="s">
        <v>4246</v>
      </c>
      <c r="J2268" s="65">
        <v>41117</v>
      </c>
      <c r="K2268" s="17"/>
    </row>
    <row r="2269" spans="1:11" s="14" customFormat="1" ht="25.5" x14ac:dyDescent="0.2">
      <c r="A2269" s="61" t="s">
        <v>1</v>
      </c>
      <c r="B2269" s="17"/>
      <c r="C2269" s="59">
        <v>316</v>
      </c>
      <c r="D2269" s="62" t="s">
        <v>4254</v>
      </c>
      <c r="E2269" s="62" t="s">
        <v>4853</v>
      </c>
      <c r="F2269" s="62" t="s">
        <v>4854</v>
      </c>
      <c r="G2269" s="63">
        <v>1977</v>
      </c>
      <c r="H2269" s="64"/>
      <c r="I2269" s="57"/>
      <c r="J2269" s="65"/>
      <c r="K2269" s="17"/>
    </row>
    <row r="2270" spans="1:11" s="14" customFormat="1" ht="38.25" x14ac:dyDescent="0.2">
      <c r="A2270" s="61" t="s">
        <v>1</v>
      </c>
      <c r="B2270" s="17"/>
      <c r="C2270" s="59">
        <v>317</v>
      </c>
      <c r="D2270" s="62" t="s">
        <v>4254</v>
      </c>
      <c r="E2270" s="62" t="s">
        <v>4855</v>
      </c>
      <c r="F2270" s="62" t="s">
        <v>4856</v>
      </c>
      <c r="G2270" s="63">
        <v>1945</v>
      </c>
      <c r="H2270" s="64"/>
      <c r="I2270" s="57" t="s">
        <v>4246</v>
      </c>
      <c r="J2270" s="65"/>
      <c r="K2270" s="17"/>
    </row>
    <row r="2271" spans="1:11" s="14" customFormat="1" ht="25.5" x14ac:dyDescent="0.2">
      <c r="A2271" s="61" t="s">
        <v>1</v>
      </c>
      <c r="B2271" s="17"/>
      <c r="C2271" s="59">
        <v>318</v>
      </c>
      <c r="D2271" s="62" t="s">
        <v>4254</v>
      </c>
      <c r="E2271" s="62" t="s">
        <v>4857</v>
      </c>
      <c r="F2271" s="62" t="s">
        <v>4858</v>
      </c>
      <c r="G2271" s="63">
        <v>1966</v>
      </c>
      <c r="H2271" s="64"/>
      <c r="I2271" s="57" t="s">
        <v>1</v>
      </c>
      <c r="J2271" s="65">
        <v>43174</v>
      </c>
      <c r="K2271" s="17"/>
    </row>
    <row r="2272" spans="1:11" s="14" customFormat="1" ht="25.5" x14ac:dyDescent="0.2">
      <c r="A2272" s="61" t="s">
        <v>1</v>
      </c>
      <c r="B2272" s="17"/>
      <c r="C2272" s="59">
        <v>319</v>
      </c>
      <c r="D2272" s="62" t="s">
        <v>4219</v>
      </c>
      <c r="E2272" s="62" t="s">
        <v>4859</v>
      </c>
      <c r="F2272" s="62" t="s">
        <v>4860</v>
      </c>
      <c r="G2272" s="63" t="s">
        <v>4861</v>
      </c>
      <c r="H2272" s="64"/>
      <c r="I2272" s="57"/>
      <c r="J2272" s="65">
        <v>42298</v>
      </c>
      <c r="K2272" s="17"/>
    </row>
    <row r="2273" spans="1:11" s="14" customFormat="1" ht="38.25" x14ac:dyDescent="0.2">
      <c r="A2273" s="61" t="s">
        <v>1</v>
      </c>
      <c r="B2273" s="17"/>
      <c r="C2273" s="59">
        <v>320</v>
      </c>
      <c r="D2273" s="62" t="s">
        <v>4219</v>
      </c>
      <c r="E2273" s="62" t="s">
        <v>4862</v>
      </c>
      <c r="F2273" s="62" t="s">
        <v>4863</v>
      </c>
      <c r="G2273" s="63">
        <v>1916</v>
      </c>
      <c r="H2273" s="64"/>
      <c r="I2273" s="57"/>
      <c r="J2273" s="65"/>
      <c r="K2273" s="17"/>
    </row>
    <row r="2274" spans="1:11" s="14" customFormat="1" ht="12.75" x14ac:dyDescent="0.2">
      <c r="A2274" s="61" t="s">
        <v>1</v>
      </c>
      <c r="B2274" s="17"/>
      <c r="C2274" s="59">
        <v>321</v>
      </c>
      <c r="D2274" s="62" t="s">
        <v>4254</v>
      </c>
      <c r="E2274" s="62" t="s">
        <v>430</v>
      </c>
      <c r="F2274" s="62" t="s">
        <v>4864</v>
      </c>
      <c r="G2274" s="63">
        <v>1975</v>
      </c>
      <c r="H2274" s="64"/>
      <c r="I2274" s="57"/>
      <c r="J2274" s="65"/>
      <c r="K2274" s="17"/>
    </row>
    <row r="2275" spans="1:11" s="14" customFormat="1" ht="38.25" x14ac:dyDescent="0.2">
      <c r="A2275" s="61"/>
      <c r="B2275" s="17"/>
      <c r="C2275" s="59">
        <v>322</v>
      </c>
      <c r="D2275" s="62" t="s">
        <v>4307</v>
      </c>
      <c r="E2275" s="62" t="s">
        <v>4865</v>
      </c>
      <c r="F2275" s="62" t="s">
        <v>4866</v>
      </c>
      <c r="G2275" s="63" t="s">
        <v>4564</v>
      </c>
      <c r="H2275" s="62"/>
      <c r="I2275" s="57" t="s">
        <v>4565</v>
      </c>
      <c r="J2275" s="65">
        <v>41466</v>
      </c>
      <c r="K2275" s="17"/>
    </row>
    <row r="2276" spans="1:11" s="14" customFormat="1" ht="38.25" x14ac:dyDescent="0.2">
      <c r="A2276" s="61" t="s">
        <v>1</v>
      </c>
      <c r="B2276" s="17"/>
      <c r="C2276" s="59">
        <v>323</v>
      </c>
      <c r="D2276" s="84" t="s">
        <v>4307</v>
      </c>
      <c r="E2276" s="62" t="s">
        <v>4867</v>
      </c>
      <c r="F2276" s="62" t="s">
        <v>4868</v>
      </c>
      <c r="G2276" s="63">
        <v>1993</v>
      </c>
      <c r="H2276" s="64"/>
      <c r="I2276" s="57" t="s">
        <v>1</v>
      </c>
      <c r="J2276" s="65">
        <v>43174</v>
      </c>
      <c r="K2276" s="17"/>
    </row>
    <row r="2277" spans="1:11" s="14" customFormat="1" ht="25.5" x14ac:dyDescent="0.2">
      <c r="A2277" s="61"/>
      <c r="B2277" s="17"/>
      <c r="C2277" s="59">
        <v>324</v>
      </c>
      <c r="D2277" s="62" t="s">
        <v>4254</v>
      </c>
      <c r="E2277" s="62"/>
      <c r="F2277" s="62" t="s">
        <v>4869</v>
      </c>
      <c r="G2277" s="63"/>
      <c r="H2277" s="64"/>
      <c r="I2277" s="57"/>
      <c r="J2277" s="65"/>
      <c r="K2277" s="17"/>
    </row>
    <row r="2278" spans="1:11" s="14" customFormat="1" ht="25.5" x14ac:dyDescent="0.2">
      <c r="A2278" s="61" t="s">
        <v>1</v>
      </c>
      <c r="B2278" s="17"/>
      <c r="C2278" s="59">
        <v>325</v>
      </c>
      <c r="D2278" s="62" t="s">
        <v>4310</v>
      </c>
      <c r="E2278" s="62" t="s">
        <v>4870</v>
      </c>
      <c r="F2278" s="62" t="s">
        <v>4871</v>
      </c>
      <c r="G2278" s="63"/>
      <c r="H2278" s="64"/>
      <c r="I2278" s="57"/>
      <c r="J2278" s="65">
        <v>41841</v>
      </c>
      <c r="K2278" s="17"/>
    </row>
    <row r="2279" spans="1:11" s="14" customFormat="1" ht="25.5" x14ac:dyDescent="0.2">
      <c r="A2279" s="61" t="s">
        <v>1</v>
      </c>
      <c r="B2279" s="17"/>
      <c r="C2279" s="59">
        <v>326</v>
      </c>
      <c r="D2279" s="62" t="s">
        <v>4254</v>
      </c>
      <c r="E2279" s="62" t="s">
        <v>4872</v>
      </c>
      <c r="F2279" s="62" t="s">
        <v>4873</v>
      </c>
      <c r="G2279" s="63">
        <v>1890</v>
      </c>
      <c r="H2279" s="64"/>
      <c r="I2279" s="57"/>
      <c r="J2279" s="65"/>
      <c r="K2279" s="17"/>
    </row>
    <row r="2280" spans="1:11" s="14" customFormat="1" ht="51" x14ac:dyDescent="0.2">
      <c r="A2280" s="61" t="s">
        <v>4874</v>
      </c>
      <c r="B2280" s="17"/>
      <c r="C2280" s="59">
        <v>327</v>
      </c>
      <c r="D2280" s="62" t="s">
        <v>4254</v>
      </c>
      <c r="E2280" s="62" t="s">
        <v>4875</v>
      </c>
      <c r="F2280" s="62" t="s">
        <v>4876</v>
      </c>
      <c r="G2280" s="63" t="s">
        <v>4877</v>
      </c>
      <c r="H2280" s="64"/>
      <c r="I2280" s="57"/>
      <c r="J2280" s="65"/>
      <c r="K2280" s="17"/>
    </row>
    <row r="2281" spans="1:11" s="14" customFormat="1" ht="63.75" x14ac:dyDescent="0.2">
      <c r="A2281" s="61" t="s">
        <v>1</v>
      </c>
      <c r="B2281" s="17"/>
      <c r="C2281" s="59">
        <v>328</v>
      </c>
      <c r="D2281" s="84" t="s">
        <v>4219</v>
      </c>
      <c r="E2281" s="62" t="s">
        <v>4878</v>
      </c>
      <c r="F2281" s="62" t="s">
        <v>4879</v>
      </c>
      <c r="G2281" s="63">
        <v>1890</v>
      </c>
      <c r="H2281" s="64"/>
      <c r="I2281" s="57" t="s">
        <v>1</v>
      </c>
      <c r="J2281" s="65">
        <v>43170</v>
      </c>
      <c r="K2281" s="17"/>
    </row>
    <row r="2282" spans="1:11" s="14" customFormat="1" ht="12.75" x14ac:dyDescent="0.2">
      <c r="A2282" s="61"/>
      <c r="B2282" s="17"/>
      <c r="C2282" s="59">
        <v>329</v>
      </c>
      <c r="D2282" s="62" t="s">
        <v>4254</v>
      </c>
      <c r="E2282" s="62" t="s">
        <v>4880</v>
      </c>
      <c r="F2282" s="62" t="s">
        <v>4881</v>
      </c>
      <c r="G2282" s="63">
        <v>1907</v>
      </c>
      <c r="H2282" s="64"/>
      <c r="I2282" s="57"/>
      <c r="J2282" s="65"/>
      <c r="K2282" s="17"/>
    </row>
    <row r="2283" spans="1:11" s="14" customFormat="1" ht="38.25" x14ac:dyDescent="0.2">
      <c r="A2283" s="61" t="s">
        <v>1</v>
      </c>
      <c r="B2283" s="17"/>
      <c r="C2283" s="59">
        <v>330</v>
      </c>
      <c r="D2283" s="84" t="s">
        <v>4219</v>
      </c>
      <c r="E2283" s="62" t="s">
        <v>4882</v>
      </c>
      <c r="F2283" s="62" t="s">
        <v>4883</v>
      </c>
      <c r="G2283" s="63">
        <v>1974</v>
      </c>
      <c r="H2283" s="64"/>
      <c r="I2283" s="57" t="s">
        <v>1</v>
      </c>
      <c r="J2283" s="65">
        <v>43171</v>
      </c>
      <c r="K2283" s="17"/>
    </row>
    <row r="2284" spans="1:11" s="14" customFormat="1" ht="38.25" x14ac:dyDescent="0.2">
      <c r="A2284" s="61" t="s">
        <v>1</v>
      </c>
      <c r="B2284" s="17"/>
      <c r="C2284" s="59">
        <v>331</v>
      </c>
      <c r="D2284" s="62" t="s">
        <v>4219</v>
      </c>
      <c r="E2284" s="62" t="s">
        <v>4884</v>
      </c>
      <c r="F2284" s="62" t="s">
        <v>4885</v>
      </c>
      <c r="G2284" s="57">
        <v>1917</v>
      </c>
      <c r="H2284" s="94"/>
      <c r="I2284" s="57" t="s">
        <v>4246</v>
      </c>
      <c r="J2284" s="65">
        <v>41117</v>
      </c>
      <c r="K2284" s="17"/>
    </row>
    <row r="2285" spans="1:11" s="14" customFormat="1" ht="38.25" x14ac:dyDescent="0.2">
      <c r="A2285" s="61" t="s">
        <v>1</v>
      </c>
      <c r="B2285" s="17"/>
      <c r="C2285" s="59">
        <v>332</v>
      </c>
      <c r="D2285" s="62" t="s">
        <v>4254</v>
      </c>
      <c r="E2285" s="62" t="s">
        <v>4886</v>
      </c>
      <c r="F2285" s="62" t="s">
        <v>4887</v>
      </c>
      <c r="G2285" s="63">
        <v>1912</v>
      </c>
      <c r="H2285" s="64"/>
      <c r="I2285" s="61" t="s">
        <v>3707</v>
      </c>
      <c r="J2285" s="65">
        <v>39727</v>
      </c>
      <c r="K2285" s="17"/>
    </row>
    <row r="2286" spans="1:11" s="14" customFormat="1" ht="51" x14ac:dyDescent="0.2">
      <c r="A2286" s="61" t="s">
        <v>1</v>
      </c>
      <c r="B2286" s="17"/>
      <c r="C2286" s="59">
        <v>333</v>
      </c>
      <c r="D2286" s="62" t="s">
        <v>4254</v>
      </c>
      <c r="E2286" s="62" t="s">
        <v>4888</v>
      </c>
      <c r="F2286" s="62" t="s">
        <v>4889</v>
      </c>
      <c r="G2286" s="63">
        <v>1939</v>
      </c>
      <c r="H2286" s="94"/>
      <c r="I2286" s="57"/>
      <c r="J2286" s="65"/>
      <c r="K2286" s="17"/>
    </row>
    <row r="2287" spans="1:11" s="14" customFormat="1" ht="25.5" x14ac:dyDescent="0.2">
      <c r="A2287" s="61"/>
      <c r="B2287" s="17"/>
      <c r="C2287" s="59">
        <v>334</v>
      </c>
      <c r="D2287" s="62" t="s">
        <v>4310</v>
      </c>
      <c r="E2287" s="62" t="s">
        <v>4890</v>
      </c>
      <c r="F2287" s="62" t="s">
        <v>4891</v>
      </c>
      <c r="G2287" s="63"/>
      <c r="H2287" s="62"/>
      <c r="I2287" s="57" t="s">
        <v>423</v>
      </c>
      <c r="J2287" s="65"/>
      <c r="K2287" s="17"/>
    </row>
    <row r="2288" spans="1:11" s="14" customFormat="1" ht="38.25" x14ac:dyDescent="0.2">
      <c r="A2288" s="61" t="s">
        <v>1</v>
      </c>
      <c r="B2288" s="17"/>
      <c r="C2288" s="59">
        <v>335</v>
      </c>
      <c r="D2288" s="84" t="s">
        <v>4310</v>
      </c>
      <c r="E2288" s="62" t="s">
        <v>4892</v>
      </c>
      <c r="F2288" s="62" t="s">
        <v>4893</v>
      </c>
      <c r="G2288" s="63">
        <v>1999</v>
      </c>
      <c r="H2288" s="345"/>
      <c r="I2288" s="57" t="s">
        <v>1</v>
      </c>
      <c r="J2288" s="65">
        <v>43167</v>
      </c>
      <c r="K2288" s="17"/>
    </row>
    <row r="2289" spans="1:11" s="14" customFormat="1" ht="25.5" x14ac:dyDescent="0.2">
      <c r="A2289" s="61"/>
      <c r="B2289" s="17"/>
      <c r="C2289" s="59">
        <v>336</v>
      </c>
      <c r="D2289" s="62" t="s">
        <v>4254</v>
      </c>
      <c r="E2289" s="62" t="s">
        <v>4894</v>
      </c>
      <c r="F2289" s="62" t="s">
        <v>4895</v>
      </c>
      <c r="G2289" s="63"/>
      <c r="H2289" s="64"/>
      <c r="I2289" s="57"/>
      <c r="J2289" s="65"/>
      <c r="K2289" s="17"/>
    </row>
    <row r="2290" spans="1:11" s="14" customFormat="1" ht="25.5" x14ac:dyDescent="0.2">
      <c r="A2290" s="61"/>
      <c r="B2290" s="17"/>
      <c r="C2290" s="59">
        <v>337</v>
      </c>
      <c r="D2290" s="62" t="s">
        <v>4254</v>
      </c>
      <c r="E2290" s="62" t="s">
        <v>4896</v>
      </c>
      <c r="F2290" s="62" t="s">
        <v>4897</v>
      </c>
      <c r="G2290" s="63">
        <v>1918</v>
      </c>
      <c r="H2290" s="64"/>
      <c r="I2290" s="57" t="s">
        <v>580</v>
      </c>
      <c r="J2290" s="65"/>
      <c r="K2290" s="17"/>
    </row>
    <row r="2291" spans="1:11" s="14" customFormat="1" ht="25.5" x14ac:dyDescent="0.2">
      <c r="A2291" s="61"/>
      <c r="B2291" s="17"/>
      <c r="C2291" s="59">
        <v>338</v>
      </c>
      <c r="D2291" s="84" t="s">
        <v>4898</v>
      </c>
      <c r="E2291" s="62" t="s">
        <v>4899</v>
      </c>
      <c r="F2291" s="62" t="s">
        <v>4900</v>
      </c>
      <c r="G2291" s="63">
        <v>1953</v>
      </c>
      <c r="H2291" s="64" t="s">
        <v>4901</v>
      </c>
      <c r="I2291" s="57" t="s">
        <v>4482</v>
      </c>
      <c r="J2291" s="65">
        <v>43140</v>
      </c>
      <c r="K2291" s="17"/>
    </row>
    <row r="2292" spans="1:11" s="14" customFormat="1" ht="51" x14ac:dyDescent="0.2">
      <c r="A2292" s="61" t="s">
        <v>1</v>
      </c>
      <c r="B2292" s="17"/>
      <c r="C2292" s="59">
        <v>339</v>
      </c>
      <c r="D2292" s="62" t="s">
        <v>4254</v>
      </c>
      <c r="E2292" s="62" t="s">
        <v>4902</v>
      </c>
      <c r="F2292" s="62" t="s">
        <v>4903</v>
      </c>
      <c r="G2292" s="63">
        <v>2006</v>
      </c>
      <c r="H2292" s="64"/>
      <c r="I2292" s="57"/>
      <c r="J2292" s="65"/>
      <c r="K2292" s="17"/>
    </row>
    <row r="2293" spans="1:11" s="14" customFormat="1" ht="25.5" x14ac:dyDescent="0.2">
      <c r="A2293" s="61"/>
      <c r="B2293" s="17"/>
      <c r="C2293" s="59">
        <v>340</v>
      </c>
      <c r="D2293" s="62" t="s">
        <v>4219</v>
      </c>
      <c r="E2293" s="62" t="s">
        <v>4904</v>
      </c>
      <c r="F2293" s="62" t="s">
        <v>4905</v>
      </c>
      <c r="G2293" s="57">
        <v>1946</v>
      </c>
      <c r="H2293" s="64"/>
      <c r="I2293" s="57" t="s">
        <v>4246</v>
      </c>
      <c r="J2293" s="65">
        <v>41117</v>
      </c>
      <c r="K2293" s="17"/>
    </row>
    <row r="2294" spans="1:11" s="14" customFormat="1" ht="25.5" x14ac:dyDescent="0.2">
      <c r="A2294" s="61"/>
      <c r="B2294" s="17"/>
      <c r="C2294" s="59">
        <v>341</v>
      </c>
      <c r="D2294" s="62" t="s">
        <v>4219</v>
      </c>
      <c r="E2294" s="62" t="s">
        <v>4906</v>
      </c>
      <c r="F2294" s="62" t="s">
        <v>4907</v>
      </c>
      <c r="G2294" s="63"/>
      <c r="H2294" s="64"/>
      <c r="I2294" s="62"/>
      <c r="J2294" s="65"/>
      <c r="K2294" s="17"/>
    </row>
    <row r="2295" spans="1:11" s="14" customFormat="1" ht="25.5" x14ac:dyDescent="0.2">
      <c r="A2295" s="61"/>
      <c r="B2295" s="17"/>
      <c r="C2295" s="59">
        <v>342</v>
      </c>
      <c r="D2295" s="62" t="s">
        <v>4908</v>
      </c>
      <c r="E2295" s="62" t="s">
        <v>4909</v>
      </c>
      <c r="F2295" s="62" t="s">
        <v>4910</v>
      </c>
      <c r="G2295" s="63" t="s">
        <v>77</v>
      </c>
      <c r="H2295" s="64"/>
      <c r="I2295" s="13" t="s">
        <v>365</v>
      </c>
      <c r="J2295" s="65">
        <v>41929</v>
      </c>
      <c r="K2295" s="17"/>
    </row>
    <row r="2296" spans="1:11" s="14" customFormat="1" ht="25.5" x14ac:dyDescent="0.2">
      <c r="A2296" s="61" t="s">
        <v>1</v>
      </c>
      <c r="B2296" s="17"/>
      <c r="C2296" s="59">
        <v>343</v>
      </c>
      <c r="D2296" s="84" t="s">
        <v>4898</v>
      </c>
      <c r="E2296" s="62" t="s">
        <v>4911</v>
      </c>
      <c r="F2296" s="62" t="s">
        <v>4912</v>
      </c>
      <c r="G2296" s="63">
        <v>1954</v>
      </c>
      <c r="H2296" s="64"/>
      <c r="I2296" s="57" t="s">
        <v>1</v>
      </c>
      <c r="J2296" s="65">
        <v>43173</v>
      </c>
      <c r="K2296" s="17"/>
    </row>
    <row r="2297" spans="1:11" s="14" customFormat="1" ht="38.25" x14ac:dyDescent="0.2">
      <c r="A2297" s="61"/>
      <c r="B2297" s="17"/>
      <c r="C2297" s="59">
        <v>344</v>
      </c>
      <c r="D2297" s="62" t="s">
        <v>4307</v>
      </c>
      <c r="E2297" s="85" t="s">
        <v>4913</v>
      </c>
      <c r="F2297" s="62" t="s">
        <v>4914</v>
      </c>
      <c r="G2297" s="63" t="s">
        <v>4915</v>
      </c>
      <c r="H2297" s="63"/>
      <c r="I2297" s="57" t="s">
        <v>4916</v>
      </c>
      <c r="J2297" s="65">
        <v>41678</v>
      </c>
      <c r="K2297" s="17"/>
    </row>
    <row r="2298" spans="1:11" s="14" customFormat="1" ht="12.75" x14ac:dyDescent="0.2">
      <c r="A2298" s="61"/>
      <c r="B2298" s="17"/>
      <c r="C2298" s="59">
        <v>345</v>
      </c>
      <c r="D2298" s="62" t="s">
        <v>4254</v>
      </c>
      <c r="E2298" s="85" t="s">
        <v>214</v>
      </c>
      <c r="F2298" s="62" t="s">
        <v>4917</v>
      </c>
      <c r="G2298" s="63"/>
      <c r="H2298" s="63"/>
      <c r="I2298" s="57"/>
      <c r="J2298" s="65"/>
      <c r="K2298" s="17"/>
    </row>
    <row r="2299" spans="1:11" s="14" customFormat="1" ht="25.5" x14ac:dyDescent="0.2">
      <c r="A2299" s="61" t="s">
        <v>1</v>
      </c>
      <c r="B2299" s="17"/>
      <c r="C2299" s="59">
        <v>346</v>
      </c>
      <c r="D2299" s="84" t="s">
        <v>4334</v>
      </c>
      <c r="E2299" s="95" t="s">
        <v>4918</v>
      </c>
      <c r="F2299" s="62" t="s">
        <v>4919</v>
      </c>
      <c r="G2299" s="346">
        <v>1874</v>
      </c>
      <c r="H2299" s="64"/>
      <c r="I2299" s="57" t="s">
        <v>4920</v>
      </c>
      <c r="J2299" s="65">
        <v>43128</v>
      </c>
      <c r="K2299" s="17"/>
    </row>
    <row r="2300" spans="1:11" s="14" customFormat="1" ht="25.5" x14ac:dyDescent="0.2">
      <c r="A2300" s="61"/>
      <c r="B2300" s="17"/>
      <c r="C2300" s="59">
        <v>347</v>
      </c>
      <c r="D2300" s="84" t="s">
        <v>4219</v>
      </c>
      <c r="E2300" s="62" t="s">
        <v>4921</v>
      </c>
      <c r="F2300" s="66" t="s">
        <v>4922</v>
      </c>
      <c r="G2300" s="96">
        <v>1874</v>
      </c>
      <c r="H2300" s="335"/>
      <c r="I2300" s="57" t="s">
        <v>4439</v>
      </c>
      <c r="J2300" s="65">
        <v>43125</v>
      </c>
      <c r="K2300" s="17"/>
    </row>
    <row r="2301" spans="1:11" s="14" customFormat="1" ht="25.5" x14ac:dyDescent="0.2">
      <c r="A2301" s="61" t="s">
        <v>1</v>
      </c>
      <c r="B2301" s="17"/>
      <c r="C2301" s="59">
        <v>348</v>
      </c>
      <c r="D2301" s="62" t="s">
        <v>4254</v>
      </c>
      <c r="E2301" s="85" t="s">
        <v>214</v>
      </c>
      <c r="F2301" s="62" t="s">
        <v>4923</v>
      </c>
      <c r="G2301" s="63">
        <v>1879</v>
      </c>
      <c r="H2301" s="63"/>
      <c r="I2301" s="57"/>
      <c r="J2301" s="65">
        <v>40352</v>
      </c>
      <c r="K2301" s="17"/>
    </row>
    <row r="2302" spans="1:11" s="14" customFormat="1" ht="38.25" x14ac:dyDescent="0.2">
      <c r="A2302" s="61" t="s">
        <v>1</v>
      </c>
      <c r="B2302" s="17"/>
      <c r="C2302" s="59">
        <v>349</v>
      </c>
      <c r="D2302" s="84" t="s">
        <v>4219</v>
      </c>
      <c r="E2302" s="62" t="s">
        <v>4924</v>
      </c>
      <c r="F2302" s="62" t="s">
        <v>4925</v>
      </c>
      <c r="G2302" s="96">
        <v>1876</v>
      </c>
      <c r="H2302" s="335"/>
      <c r="I2302" s="57" t="s">
        <v>1</v>
      </c>
      <c r="J2302" s="65">
        <v>43125</v>
      </c>
      <c r="K2302" s="17"/>
    </row>
    <row r="2303" spans="1:11" s="14" customFormat="1" ht="51" x14ac:dyDescent="0.2">
      <c r="A2303" s="61" t="s">
        <v>1</v>
      </c>
      <c r="B2303" s="17"/>
      <c r="C2303" s="59">
        <v>350</v>
      </c>
      <c r="D2303" s="62" t="s">
        <v>4254</v>
      </c>
      <c r="E2303" s="62" t="s">
        <v>4926</v>
      </c>
      <c r="F2303" s="62" t="s">
        <v>4927</v>
      </c>
      <c r="G2303" s="63">
        <v>1884</v>
      </c>
      <c r="H2303" s="345"/>
      <c r="I2303" s="57"/>
      <c r="J2303" s="65"/>
      <c r="K2303" s="17"/>
    </row>
    <row r="2304" spans="1:11" s="14" customFormat="1" ht="12.75" x14ac:dyDescent="0.2">
      <c r="A2304" s="61" t="s">
        <v>1</v>
      </c>
      <c r="B2304" s="17"/>
      <c r="C2304" s="59">
        <v>351</v>
      </c>
      <c r="D2304" s="62" t="s">
        <v>4219</v>
      </c>
      <c r="E2304" s="62" t="s">
        <v>213</v>
      </c>
      <c r="F2304" s="62" t="s">
        <v>4928</v>
      </c>
      <c r="G2304" s="63">
        <v>1879</v>
      </c>
      <c r="H2304" s="64"/>
      <c r="I2304" s="57"/>
      <c r="J2304" s="65">
        <v>42383</v>
      </c>
      <c r="K2304" s="17"/>
    </row>
    <row r="2305" spans="1:11" s="14" customFormat="1" ht="38.25" x14ac:dyDescent="0.2">
      <c r="A2305" s="61"/>
      <c r="B2305" s="17"/>
      <c r="C2305" s="59">
        <v>352</v>
      </c>
      <c r="D2305" s="62" t="s">
        <v>4254</v>
      </c>
      <c r="E2305" s="62" t="s">
        <v>4929</v>
      </c>
      <c r="F2305" s="62" t="s">
        <v>4930</v>
      </c>
      <c r="G2305" s="63">
        <v>1874</v>
      </c>
      <c r="H2305" s="64"/>
      <c r="I2305" s="57"/>
      <c r="J2305" s="65">
        <v>41132</v>
      </c>
      <c r="K2305" s="17"/>
    </row>
    <row r="2306" spans="1:11" s="14" customFormat="1" ht="25.5" x14ac:dyDescent="0.2">
      <c r="A2306" s="61" t="s">
        <v>1</v>
      </c>
      <c r="B2306" s="17"/>
      <c r="C2306" s="59">
        <v>353</v>
      </c>
      <c r="D2306" s="62" t="s">
        <v>4254</v>
      </c>
      <c r="E2306" s="62" t="s">
        <v>4931</v>
      </c>
      <c r="F2306" s="62" t="s">
        <v>4932</v>
      </c>
      <c r="G2306" s="63">
        <v>1893</v>
      </c>
      <c r="H2306" s="64"/>
      <c r="I2306" s="57"/>
      <c r="J2306" s="65"/>
      <c r="K2306" s="17"/>
    </row>
    <row r="2307" spans="1:11" s="14" customFormat="1" ht="25.5" x14ac:dyDescent="0.2">
      <c r="A2307" s="61" t="s">
        <v>1</v>
      </c>
      <c r="B2307" s="17"/>
      <c r="C2307" s="59">
        <v>354</v>
      </c>
      <c r="D2307" s="62" t="s">
        <v>4254</v>
      </c>
      <c r="E2307" s="62" t="s">
        <v>4933</v>
      </c>
      <c r="F2307" s="62" t="s">
        <v>4934</v>
      </c>
      <c r="G2307" s="63">
        <v>1891</v>
      </c>
      <c r="H2307" s="64"/>
      <c r="I2307" s="57"/>
      <c r="J2307" s="65"/>
      <c r="K2307" s="17"/>
    </row>
    <row r="2308" spans="1:11" s="14" customFormat="1" ht="25.5" x14ac:dyDescent="0.2">
      <c r="A2308" s="61"/>
      <c r="B2308" s="17"/>
      <c r="C2308" s="59">
        <v>355</v>
      </c>
      <c r="D2308" s="84" t="s">
        <v>4219</v>
      </c>
      <c r="E2308" s="62" t="s">
        <v>4935</v>
      </c>
      <c r="F2308" s="97" t="s">
        <v>4936</v>
      </c>
      <c r="G2308" s="96">
        <v>1838</v>
      </c>
      <c r="H2308" s="335"/>
      <c r="I2308" s="57" t="s">
        <v>4439</v>
      </c>
      <c r="J2308" s="65">
        <v>43125</v>
      </c>
      <c r="K2308" s="17"/>
    </row>
    <row r="2309" spans="1:11" s="14" customFormat="1" ht="38.25" x14ac:dyDescent="0.2">
      <c r="A2309" s="61" t="s">
        <v>1</v>
      </c>
      <c r="B2309" s="17"/>
      <c r="C2309" s="59">
        <v>356</v>
      </c>
      <c r="D2309" s="84" t="s">
        <v>4307</v>
      </c>
      <c r="E2309" s="62" t="s">
        <v>4937</v>
      </c>
      <c r="F2309" s="62" t="s">
        <v>4938</v>
      </c>
      <c r="G2309" s="63">
        <v>1846</v>
      </c>
      <c r="H2309" s="345"/>
      <c r="I2309" s="57" t="s">
        <v>4318</v>
      </c>
      <c r="J2309" s="65">
        <v>42608</v>
      </c>
      <c r="K2309" s="17"/>
    </row>
    <row r="2310" spans="1:11" s="14" customFormat="1" ht="38.25" x14ac:dyDescent="0.2">
      <c r="A2310" s="61" t="s">
        <v>1</v>
      </c>
      <c r="B2310" s="17"/>
      <c r="C2310" s="59">
        <v>357</v>
      </c>
      <c r="D2310" s="62" t="s">
        <v>4219</v>
      </c>
      <c r="E2310" s="62" t="s">
        <v>4939</v>
      </c>
      <c r="F2310" s="62" t="s">
        <v>4940</v>
      </c>
      <c r="G2310" s="63">
        <v>1860</v>
      </c>
      <c r="H2310" s="64"/>
      <c r="I2310" s="57" t="s">
        <v>4941</v>
      </c>
      <c r="J2310" s="65">
        <v>41092</v>
      </c>
      <c r="K2310" s="17"/>
    </row>
    <row r="2311" spans="1:11" s="14" customFormat="1" ht="63.75" x14ac:dyDescent="0.2">
      <c r="A2311" s="61" t="s">
        <v>1</v>
      </c>
      <c r="B2311" s="17"/>
      <c r="C2311" s="59">
        <v>358</v>
      </c>
      <c r="D2311" s="84" t="s">
        <v>4307</v>
      </c>
      <c r="E2311" s="62" t="s">
        <v>969</v>
      </c>
      <c r="F2311" s="62" t="s">
        <v>970</v>
      </c>
      <c r="G2311" s="63">
        <v>1905</v>
      </c>
      <c r="H2311" s="64"/>
      <c r="I2311" s="86"/>
      <c r="J2311" s="87">
        <v>42936</v>
      </c>
      <c r="K2311" s="17"/>
    </row>
    <row r="2312" spans="1:11" s="14" customFormat="1" ht="38.25" x14ac:dyDescent="0.2">
      <c r="A2312" s="61" t="s">
        <v>1</v>
      </c>
      <c r="B2312" s="17"/>
      <c r="C2312" s="59">
        <v>359</v>
      </c>
      <c r="D2312" s="84" t="s">
        <v>4219</v>
      </c>
      <c r="E2312" s="62" t="s">
        <v>4942</v>
      </c>
      <c r="F2312" s="62" t="s">
        <v>4943</v>
      </c>
      <c r="G2312" s="96">
        <v>1876</v>
      </c>
      <c r="H2312" s="335"/>
      <c r="I2312" s="57" t="s">
        <v>1</v>
      </c>
      <c r="J2312" s="65">
        <v>43125</v>
      </c>
      <c r="K2312" s="17"/>
    </row>
    <row r="2313" spans="1:11" s="14" customFormat="1" ht="25.5" x14ac:dyDescent="0.2">
      <c r="A2313" s="61"/>
      <c r="B2313" s="17"/>
      <c r="C2313" s="59">
        <v>360</v>
      </c>
      <c r="D2313" s="84" t="s">
        <v>4334</v>
      </c>
      <c r="E2313" s="62" t="s">
        <v>2223</v>
      </c>
      <c r="F2313" s="62" t="s">
        <v>972</v>
      </c>
      <c r="G2313" s="57">
        <v>1865</v>
      </c>
      <c r="H2313" s="63"/>
      <c r="I2313" s="57" t="s">
        <v>4920</v>
      </c>
      <c r="J2313" s="65">
        <v>43128</v>
      </c>
      <c r="K2313" s="17"/>
    </row>
    <row r="2314" spans="1:11" s="14" customFormat="1" ht="38.25" x14ac:dyDescent="0.2">
      <c r="A2314" s="61" t="s">
        <v>1</v>
      </c>
      <c r="B2314" s="17"/>
      <c r="C2314" s="59">
        <v>361</v>
      </c>
      <c r="D2314" s="84" t="s">
        <v>4334</v>
      </c>
      <c r="E2314" s="62" t="s">
        <v>4944</v>
      </c>
      <c r="F2314" s="133" t="s">
        <v>4945</v>
      </c>
      <c r="G2314" s="57">
        <v>1866</v>
      </c>
      <c r="H2314" s="63"/>
      <c r="I2314" s="57" t="s">
        <v>4920</v>
      </c>
      <c r="J2314" s="65">
        <v>43185</v>
      </c>
      <c r="K2314" s="17"/>
    </row>
    <row r="2315" spans="1:11" s="14" customFormat="1" ht="38.25" x14ac:dyDescent="0.2">
      <c r="A2315" s="61"/>
      <c r="B2315" s="17"/>
      <c r="C2315" s="59">
        <v>362</v>
      </c>
      <c r="D2315" s="62" t="s">
        <v>4946</v>
      </c>
      <c r="E2315" s="62" t="s">
        <v>4947</v>
      </c>
      <c r="F2315" s="62" t="s">
        <v>4948</v>
      </c>
      <c r="G2315" s="63">
        <v>1930</v>
      </c>
      <c r="H2315" s="64"/>
      <c r="I2315" s="62"/>
      <c r="J2315" s="65" t="s">
        <v>4949</v>
      </c>
      <c r="K2315" s="17"/>
    </row>
    <row r="2316" spans="1:11" s="14" customFormat="1" ht="25.5" x14ac:dyDescent="0.2">
      <c r="A2316" s="61" t="s">
        <v>1</v>
      </c>
      <c r="B2316" s="17"/>
      <c r="C2316" s="59">
        <v>363</v>
      </c>
      <c r="D2316" s="84" t="s">
        <v>4571</v>
      </c>
      <c r="E2316" s="62" t="s">
        <v>2503</v>
      </c>
      <c r="F2316" s="85" t="s">
        <v>4950</v>
      </c>
      <c r="G2316" s="63">
        <v>1916</v>
      </c>
      <c r="H2316" s="64"/>
      <c r="I2316" s="57" t="s">
        <v>1</v>
      </c>
      <c r="J2316" s="65">
        <v>43172</v>
      </c>
      <c r="K2316" s="17"/>
    </row>
    <row r="2317" spans="1:11" s="14" customFormat="1" ht="63.75" x14ac:dyDescent="0.2">
      <c r="A2317" s="61"/>
      <c r="B2317" s="17"/>
      <c r="C2317" s="59">
        <v>364</v>
      </c>
      <c r="D2317" s="62" t="s">
        <v>4571</v>
      </c>
      <c r="E2317" s="62" t="s">
        <v>4951</v>
      </c>
      <c r="F2317" s="62" t="s">
        <v>4952</v>
      </c>
      <c r="G2317" s="57">
        <v>1834</v>
      </c>
      <c r="H2317" s="181"/>
      <c r="I2317" s="57" t="s">
        <v>4953</v>
      </c>
      <c r="J2317" s="65">
        <v>43098</v>
      </c>
      <c r="K2317" s="17"/>
    </row>
    <row r="2318" spans="1:11" s="14" customFormat="1" ht="25.5" x14ac:dyDescent="0.2">
      <c r="A2318" s="61"/>
      <c r="B2318" s="17"/>
      <c r="C2318" s="59">
        <v>365</v>
      </c>
      <c r="D2318" s="62" t="s">
        <v>4821</v>
      </c>
      <c r="E2318" s="62" t="s">
        <v>4954</v>
      </c>
      <c r="F2318" s="62" t="s">
        <v>4955</v>
      </c>
      <c r="G2318" s="57"/>
      <c r="H2318" s="63"/>
      <c r="I2318" s="57"/>
      <c r="J2318" s="65">
        <v>41842</v>
      </c>
      <c r="K2318" s="17"/>
    </row>
    <row r="2319" spans="1:11" s="14" customFormat="1" ht="25.5" x14ac:dyDescent="0.2">
      <c r="A2319" s="61"/>
      <c r="B2319" s="17"/>
      <c r="C2319" s="59">
        <v>366</v>
      </c>
      <c r="D2319" s="62" t="s">
        <v>4821</v>
      </c>
      <c r="E2319" s="62" t="s">
        <v>4954</v>
      </c>
      <c r="F2319" s="62" t="s">
        <v>4956</v>
      </c>
      <c r="G2319" s="57"/>
      <c r="H2319" s="63"/>
      <c r="I2319" s="57"/>
      <c r="J2319" s="65">
        <v>41842</v>
      </c>
      <c r="K2319" s="17"/>
    </row>
    <row r="2320" spans="1:11" s="14" customFormat="1" ht="12.75" x14ac:dyDescent="0.2">
      <c r="A2320" s="61" t="s">
        <v>1</v>
      </c>
      <c r="B2320" s="17"/>
      <c r="C2320" s="59">
        <v>367</v>
      </c>
      <c r="D2320" s="62" t="s">
        <v>4219</v>
      </c>
      <c r="E2320" s="62" t="s">
        <v>4957</v>
      </c>
      <c r="F2320" s="62" t="s">
        <v>4958</v>
      </c>
      <c r="G2320" s="63">
        <v>1912</v>
      </c>
      <c r="H2320" s="63"/>
      <c r="I2320" s="57"/>
      <c r="J2320" s="65">
        <v>41132</v>
      </c>
      <c r="K2320" s="17"/>
    </row>
    <row r="2321" spans="1:11" s="14" customFormat="1" ht="38.25" x14ac:dyDescent="0.2">
      <c r="A2321" s="61" t="s">
        <v>1</v>
      </c>
      <c r="B2321" s="17"/>
      <c r="C2321" s="59">
        <v>368</v>
      </c>
      <c r="D2321" s="84" t="s">
        <v>4307</v>
      </c>
      <c r="E2321" s="62" t="s">
        <v>4959</v>
      </c>
      <c r="F2321" s="62" t="s">
        <v>4960</v>
      </c>
      <c r="G2321" s="57">
        <v>2008</v>
      </c>
      <c r="H2321" s="63"/>
      <c r="I2321" s="57" t="s">
        <v>1</v>
      </c>
      <c r="J2321" s="65">
        <v>43176</v>
      </c>
      <c r="K2321" s="17"/>
    </row>
    <row r="2322" spans="1:11" s="14" customFormat="1" ht="12.75" x14ac:dyDescent="0.2">
      <c r="A2322" s="61" t="s">
        <v>1</v>
      </c>
      <c r="B2322" s="17"/>
      <c r="C2322" s="59">
        <v>369</v>
      </c>
      <c r="D2322" s="62" t="s">
        <v>4254</v>
      </c>
      <c r="E2322" s="62" t="s">
        <v>669</v>
      </c>
      <c r="F2322" s="62" t="s">
        <v>4961</v>
      </c>
      <c r="G2322" s="63">
        <v>1912</v>
      </c>
      <c r="H2322" s="63"/>
      <c r="I2322" s="57"/>
      <c r="J2322" s="65"/>
      <c r="K2322" s="17"/>
    </row>
    <row r="2323" spans="1:11" s="14" customFormat="1" ht="12.75" x14ac:dyDescent="0.2">
      <c r="A2323" s="61" t="s">
        <v>1</v>
      </c>
      <c r="B2323" s="17"/>
      <c r="C2323" s="59">
        <v>370</v>
      </c>
      <c r="D2323" s="62" t="s">
        <v>4254</v>
      </c>
      <c r="E2323" s="62" t="s">
        <v>4962</v>
      </c>
      <c r="F2323" s="62" t="s">
        <v>4961</v>
      </c>
      <c r="G2323" s="63">
        <v>1919</v>
      </c>
      <c r="H2323" s="63"/>
      <c r="I2323" s="57"/>
      <c r="J2323" s="65"/>
      <c r="K2323" s="17"/>
    </row>
    <row r="2324" spans="1:11" s="14" customFormat="1" ht="76.5" x14ac:dyDescent="0.2">
      <c r="A2324" s="61"/>
      <c r="B2324" s="17"/>
      <c r="C2324" s="59">
        <v>371</v>
      </c>
      <c r="D2324" s="62" t="s">
        <v>4219</v>
      </c>
      <c r="E2324" s="62" t="s">
        <v>4963</v>
      </c>
      <c r="F2324" s="62" t="s">
        <v>998</v>
      </c>
      <c r="G2324" s="57">
        <v>1862</v>
      </c>
      <c r="H2324" s="63"/>
      <c r="I2324" s="57" t="s">
        <v>4246</v>
      </c>
      <c r="J2324" s="65">
        <v>41117</v>
      </c>
      <c r="K2324" s="17"/>
    </row>
    <row r="2325" spans="1:11" s="14" customFormat="1" ht="38.25" x14ac:dyDescent="0.2">
      <c r="A2325" s="61" t="s">
        <v>1</v>
      </c>
      <c r="B2325" s="17"/>
      <c r="C2325" s="59">
        <v>372</v>
      </c>
      <c r="D2325" s="84" t="s">
        <v>4219</v>
      </c>
      <c r="E2325" s="62" t="s">
        <v>4964</v>
      </c>
      <c r="F2325" s="62" t="s">
        <v>4965</v>
      </c>
      <c r="G2325" s="63">
        <v>1862</v>
      </c>
      <c r="H2325" s="63"/>
      <c r="I2325" s="57"/>
      <c r="J2325" s="65"/>
      <c r="K2325" s="17"/>
    </row>
    <row r="2326" spans="1:11" s="14" customFormat="1" ht="12.75" x14ac:dyDescent="0.2">
      <c r="A2326" s="61" t="s">
        <v>1</v>
      </c>
      <c r="B2326" s="17"/>
      <c r="C2326" s="59">
        <v>373</v>
      </c>
      <c r="D2326" s="62" t="s">
        <v>4254</v>
      </c>
      <c r="E2326" s="62" t="s">
        <v>4966</v>
      </c>
      <c r="F2326" s="62" t="s">
        <v>4967</v>
      </c>
      <c r="G2326" s="63">
        <v>1965</v>
      </c>
      <c r="H2326" s="63"/>
      <c r="I2326" s="57" t="s">
        <v>4318</v>
      </c>
      <c r="J2326" s="65">
        <v>42608</v>
      </c>
      <c r="K2326" s="17"/>
    </row>
    <row r="2327" spans="1:11" s="14" customFormat="1" ht="51" x14ac:dyDescent="0.2">
      <c r="A2327" s="61" t="s">
        <v>1</v>
      </c>
      <c r="B2327" s="17"/>
      <c r="C2327" s="59">
        <v>374</v>
      </c>
      <c r="D2327" s="84" t="s">
        <v>4968</v>
      </c>
      <c r="E2327" s="62" t="s">
        <v>4969</v>
      </c>
      <c r="F2327" s="62" t="s">
        <v>4970</v>
      </c>
      <c r="G2327" s="63">
        <v>1888</v>
      </c>
      <c r="H2327" s="64"/>
      <c r="I2327" s="57" t="s">
        <v>1</v>
      </c>
      <c r="J2327" s="65">
        <v>43176</v>
      </c>
      <c r="K2327" s="17"/>
    </row>
    <row r="2328" spans="1:11" s="14" customFormat="1" ht="51" x14ac:dyDescent="0.2">
      <c r="A2328" s="61"/>
      <c r="B2328" s="17"/>
      <c r="C2328" s="59">
        <v>375</v>
      </c>
      <c r="D2328" s="62" t="s">
        <v>4219</v>
      </c>
      <c r="E2328" s="62" t="s">
        <v>4971</v>
      </c>
      <c r="F2328" s="62" t="s">
        <v>4972</v>
      </c>
      <c r="G2328" s="57">
        <v>1841</v>
      </c>
      <c r="H2328" s="63"/>
      <c r="I2328" s="57" t="s">
        <v>4246</v>
      </c>
      <c r="J2328" s="65">
        <v>41117</v>
      </c>
      <c r="K2328" s="17"/>
    </row>
    <row r="2329" spans="1:11" s="14" customFormat="1" ht="51" x14ac:dyDescent="0.2">
      <c r="A2329" s="61" t="s">
        <v>1</v>
      </c>
      <c r="B2329" s="17"/>
      <c r="C2329" s="59">
        <v>376</v>
      </c>
      <c r="D2329" s="62" t="s">
        <v>4219</v>
      </c>
      <c r="E2329" s="62" t="s">
        <v>4973</v>
      </c>
      <c r="F2329" s="62" t="s">
        <v>4974</v>
      </c>
      <c r="G2329" s="57">
        <v>1912</v>
      </c>
      <c r="H2329" s="63"/>
      <c r="I2329" s="57" t="s">
        <v>4246</v>
      </c>
      <c r="J2329" s="65">
        <v>41117</v>
      </c>
      <c r="K2329" s="17"/>
    </row>
    <row r="2330" spans="1:11" s="14" customFormat="1" ht="25.5" x14ac:dyDescent="0.2">
      <c r="A2330" s="61" t="s">
        <v>1</v>
      </c>
      <c r="B2330" s="17"/>
      <c r="C2330" s="59">
        <v>377</v>
      </c>
      <c r="D2330" s="84" t="s">
        <v>4307</v>
      </c>
      <c r="E2330" s="62" t="s">
        <v>4975</v>
      </c>
      <c r="F2330" s="62" t="s">
        <v>4976</v>
      </c>
      <c r="G2330" s="63">
        <v>1987</v>
      </c>
      <c r="H2330" s="64"/>
      <c r="I2330" s="57" t="s">
        <v>1</v>
      </c>
      <c r="J2330" s="65">
        <v>43175</v>
      </c>
      <c r="K2330" s="17"/>
    </row>
    <row r="2331" spans="1:11" s="14" customFormat="1" ht="38.25" x14ac:dyDescent="0.2">
      <c r="A2331" s="61"/>
      <c r="B2331" s="94"/>
      <c r="C2331" s="59">
        <v>378</v>
      </c>
      <c r="D2331" s="84" t="s">
        <v>4307</v>
      </c>
      <c r="E2331" s="62" t="s">
        <v>4977</v>
      </c>
      <c r="F2331" s="85" t="s">
        <v>4978</v>
      </c>
      <c r="G2331" s="63">
        <v>1930</v>
      </c>
      <c r="H2331" s="64"/>
      <c r="I2331" s="57"/>
      <c r="J2331" s="65">
        <v>43136</v>
      </c>
      <c r="K2331" s="17"/>
    </row>
    <row r="2332" spans="1:11" s="14" customFormat="1" ht="25.5" x14ac:dyDescent="0.2">
      <c r="A2332" s="61" t="s">
        <v>1</v>
      </c>
      <c r="B2332" s="17"/>
      <c r="C2332" s="59">
        <v>379</v>
      </c>
      <c r="D2332" s="84" t="s">
        <v>4307</v>
      </c>
      <c r="E2332" s="62" t="s">
        <v>4979</v>
      </c>
      <c r="F2332" s="62" t="s">
        <v>4980</v>
      </c>
      <c r="G2332" s="57">
        <v>1934</v>
      </c>
      <c r="H2332" s="64"/>
      <c r="I2332" s="57" t="s">
        <v>1</v>
      </c>
      <c r="J2332" s="65">
        <v>43142</v>
      </c>
      <c r="K2332" s="17"/>
    </row>
    <row r="2333" spans="1:11" s="14" customFormat="1" ht="25.5" x14ac:dyDescent="0.2">
      <c r="A2333" s="61" t="s">
        <v>1048</v>
      </c>
      <c r="B2333" s="17"/>
      <c r="C2333" s="59">
        <v>380</v>
      </c>
      <c r="D2333" s="62" t="s">
        <v>4307</v>
      </c>
      <c r="E2333" s="62" t="s">
        <v>738</v>
      </c>
      <c r="F2333" s="97" t="s">
        <v>4981</v>
      </c>
      <c r="G2333" s="63">
        <v>1911</v>
      </c>
      <c r="H2333" s="64"/>
      <c r="I2333" s="57" t="s">
        <v>4982</v>
      </c>
      <c r="J2333" s="65">
        <v>42368</v>
      </c>
      <c r="K2333" s="17"/>
    </row>
    <row r="2334" spans="1:11" s="14" customFormat="1" ht="25.5" x14ac:dyDescent="0.2">
      <c r="A2334" s="61" t="s">
        <v>1</v>
      </c>
      <c r="B2334" s="17"/>
      <c r="C2334" s="59">
        <v>381</v>
      </c>
      <c r="D2334" s="62" t="s">
        <v>4254</v>
      </c>
      <c r="E2334" s="62" t="s">
        <v>4983</v>
      </c>
      <c r="F2334" s="62" t="s">
        <v>4984</v>
      </c>
      <c r="G2334" s="63">
        <v>1897</v>
      </c>
      <c r="H2334" s="63"/>
      <c r="I2334" s="57"/>
      <c r="J2334" s="65"/>
      <c r="K2334" s="17"/>
    </row>
    <row r="2335" spans="1:11" s="14" customFormat="1" ht="38.25" x14ac:dyDescent="0.2">
      <c r="A2335" s="61"/>
      <c r="B2335" s="17"/>
      <c r="C2335" s="59">
        <v>382</v>
      </c>
      <c r="D2335" s="62" t="s">
        <v>4219</v>
      </c>
      <c r="E2335" s="62" t="s">
        <v>4985</v>
      </c>
      <c r="F2335" s="62" t="s">
        <v>4986</v>
      </c>
      <c r="G2335" s="63" t="s">
        <v>4987</v>
      </c>
      <c r="H2335" s="57"/>
      <c r="I2335" s="13" t="s">
        <v>4988</v>
      </c>
      <c r="J2335" s="65">
        <v>42319</v>
      </c>
      <c r="K2335" s="17"/>
    </row>
    <row r="2336" spans="1:11" s="14" customFormat="1" ht="25.5" x14ac:dyDescent="0.2">
      <c r="A2336" s="61" t="s">
        <v>1</v>
      </c>
      <c r="B2336" s="17"/>
      <c r="C2336" s="59">
        <v>383</v>
      </c>
      <c r="D2336" s="62" t="s">
        <v>4254</v>
      </c>
      <c r="E2336" s="62" t="s">
        <v>4989</v>
      </c>
      <c r="F2336" s="85" t="s">
        <v>4990</v>
      </c>
      <c r="G2336" s="63">
        <v>1883</v>
      </c>
      <c r="H2336" s="64"/>
      <c r="I2336" s="57"/>
      <c r="J2336" s="65"/>
      <c r="K2336" s="17"/>
    </row>
    <row r="2337" spans="1:11" s="14" customFormat="1" ht="38.25" x14ac:dyDescent="0.2">
      <c r="A2337" s="61"/>
      <c r="B2337" s="17"/>
      <c r="C2337" s="59">
        <v>384</v>
      </c>
      <c r="D2337" s="62" t="s">
        <v>4254</v>
      </c>
      <c r="E2337" s="62" t="s">
        <v>4991</v>
      </c>
      <c r="F2337" s="85" t="s">
        <v>4992</v>
      </c>
      <c r="G2337" s="63" t="s">
        <v>4993</v>
      </c>
      <c r="H2337" s="64"/>
      <c r="I2337" s="57"/>
      <c r="J2337" s="65"/>
      <c r="K2337" s="17"/>
    </row>
    <row r="2338" spans="1:11" s="14" customFormat="1" ht="25.5" x14ac:dyDescent="0.2">
      <c r="A2338" s="61" t="s">
        <v>1</v>
      </c>
      <c r="B2338" s="17"/>
      <c r="C2338" s="59">
        <v>385</v>
      </c>
      <c r="D2338" s="62" t="s">
        <v>4254</v>
      </c>
      <c r="E2338" s="62" t="s">
        <v>4994</v>
      </c>
      <c r="F2338" s="62" t="s">
        <v>1134</v>
      </c>
      <c r="G2338" s="63">
        <v>1928</v>
      </c>
      <c r="H2338" s="64"/>
      <c r="I2338" s="57"/>
      <c r="J2338" s="65"/>
      <c r="K2338" s="17"/>
    </row>
    <row r="2339" spans="1:11" s="14" customFormat="1" ht="38.25" x14ac:dyDescent="0.2">
      <c r="A2339" s="61"/>
      <c r="B2339" s="17"/>
      <c r="C2339" s="59">
        <v>386</v>
      </c>
      <c r="D2339" s="62" t="s">
        <v>4307</v>
      </c>
      <c r="E2339" s="62" t="s">
        <v>4995</v>
      </c>
      <c r="F2339" s="85" t="s">
        <v>4996</v>
      </c>
      <c r="G2339" s="63" t="s">
        <v>4997</v>
      </c>
      <c r="H2339" s="64"/>
      <c r="I2339" s="57" t="s">
        <v>4565</v>
      </c>
      <c r="J2339" s="65">
        <v>41466</v>
      </c>
      <c r="K2339" s="17"/>
    </row>
    <row r="2340" spans="1:11" s="14" customFormat="1" ht="25.5" x14ac:dyDescent="0.2">
      <c r="A2340" s="61"/>
      <c r="B2340" s="17"/>
      <c r="C2340" s="59">
        <v>387</v>
      </c>
      <c r="D2340" s="62" t="s">
        <v>4254</v>
      </c>
      <c r="E2340" s="62" t="s">
        <v>4998</v>
      </c>
      <c r="F2340" s="62" t="s">
        <v>4999</v>
      </c>
      <c r="G2340" s="63">
        <v>1951</v>
      </c>
      <c r="H2340" s="345"/>
      <c r="I2340" s="57"/>
      <c r="J2340" s="65"/>
      <c r="K2340" s="17"/>
    </row>
    <row r="2341" spans="1:11" s="14" customFormat="1" ht="51" x14ac:dyDescent="0.2">
      <c r="A2341" s="61" t="s">
        <v>1</v>
      </c>
      <c r="B2341" s="17"/>
      <c r="C2341" s="59">
        <v>388</v>
      </c>
      <c r="D2341" s="84" t="s">
        <v>4219</v>
      </c>
      <c r="E2341" s="62" t="s">
        <v>5000</v>
      </c>
      <c r="F2341" s="62" t="s">
        <v>5001</v>
      </c>
      <c r="G2341" s="63">
        <v>1965</v>
      </c>
      <c r="H2341" s="345"/>
      <c r="I2341" s="57" t="s">
        <v>5002</v>
      </c>
      <c r="J2341" s="65">
        <v>43166</v>
      </c>
      <c r="K2341" s="17"/>
    </row>
    <row r="2342" spans="1:11" s="14" customFormat="1" ht="25.5" x14ac:dyDescent="0.2">
      <c r="A2342" s="61" t="s">
        <v>1</v>
      </c>
      <c r="B2342" s="17"/>
      <c r="C2342" s="59">
        <v>389</v>
      </c>
      <c r="D2342" s="84" t="s">
        <v>4310</v>
      </c>
      <c r="E2342" s="62" t="s">
        <v>5003</v>
      </c>
      <c r="F2342" s="62" t="s">
        <v>5004</v>
      </c>
      <c r="G2342" s="63">
        <v>1978</v>
      </c>
      <c r="H2342" s="345"/>
      <c r="I2342" s="57" t="s">
        <v>1</v>
      </c>
      <c r="J2342" s="65">
        <v>43167</v>
      </c>
      <c r="K2342" s="17"/>
    </row>
    <row r="2343" spans="1:11" s="14" customFormat="1" ht="38.25" x14ac:dyDescent="0.2">
      <c r="A2343" s="61" t="s">
        <v>1</v>
      </c>
      <c r="B2343" s="17"/>
      <c r="C2343" s="59">
        <v>390</v>
      </c>
      <c r="D2343" s="62" t="s">
        <v>4219</v>
      </c>
      <c r="E2343" s="62" t="s">
        <v>5005</v>
      </c>
      <c r="F2343" s="62" t="s">
        <v>5006</v>
      </c>
      <c r="G2343" s="63">
        <v>1925</v>
      </c>
      <c r="H2343" s="24"/>
      <c r="I2343" s="57" t="s">
        <v>5007</v>
      </c>
      <c r="J2343" s="65">
        <v>42368</v>
      </c>
      <c r="K2343" s="17"/>
    </row>
    <row r="2344" spans="1:11" s="14" customFormat="1" ht="89.25" x14ac:dyDescent="0.2">
      <c r="A2344" s="61" t="s">
        <v>1272</v>
      </c>
      <c r="B2344" s="17"/>
      <c r="C2344" s="59">
        <v>391</v>
      </c>
      <c r="D2344" s="62" t="s">
        <v>4254</v>
      </c>
      <c r="E2344" s="62" t="s">
        <v>5008</v>
      </c>
      <c r="F2344" s="62" t="s">
        <v>5009</v>
      </c>
      <c r="G2344" s="63" t="s">
        <v>5010</v>
      </c>
      <c r="H2344" s="64"/>
      <c r="I2344" s="57" t="s">
        <v>4246</v>
      </c>
      <c r="J2344" s="65">
        <v>41117</v>
      </c>
      <c r="K2344" s="17"/>
    </row>
    <row r="2345" spans="1:11" s="14" customFormat="1" ht="38.25" x14ac:dyDescent="0.2">
      <c r="A2345" s="61"/>
      <c r="B2345" s="17"/>
      <c r="C2345" s="59">
        <v>392</v>
      </c>
      <c r="D2345" s="62" t="s">
        <v>4219</v>
      </c>
      <c r="E2345" s="62" t="s">
        <v>5011</v>
      </c>
      <c r="F2345" s="62" t="s">
        <v>5012</v>
      </c>
      <c r="G2345" s="63"/>
      <c r="H2345" s="63"/>
      <c r="I2345" s="57" t="s">
        <v>423</v>
      </c>
      <c r="J2345" s="65"/>
      <c r="K2345" s="17"/>
    </row>
    <row r="2346" spans="1:11" s="14" customFormat="1" ht="25.5" x14ac:dyDescent="0.2">
      <c r="A2346" s="61" t="s">
        <v>1</v>
      </c>
      <c r="B2346" s="17"/>
      <c r="C2346" s="59">
        <v>393</v>
      </c>
      <c r="D2346" s="84" t="s">
        <v>4254</v>
      </c>
      <c r="E2346" s="62" t="s">
        <v>5013</v>
      </c>
      <c r="F2346" s="62" t="s">
        <v>5014</v>
      </c>
      <c r="G2346" s="63">
        <v>1987</v>
      </c>
      <c r="H2346" s="64"/>
      <c r="I2346" s="57" t="s">
        <v>1</v>
      </c>
      <c r="J2346" s="65">
        <v>43175</v>
      </c>
      <c r="K2346" s="17"/>
    </row>
    <row r="2347" spans="1:11" s="14" customFormat="1" ht="38.25" x14ac:dyDescent="0.2">
      <c r="A2347" s="61"/>
      <c r="B2347" s="17"/>
      <c r="C2347" s="59">
        <v>394</v>
      </c>
      <c r="D2347" s="62" t="s">
        <v>4219</v>
      </c>
      <c r="E2347" s="62" t="s">
        <v>5015</v>
      </c>
      <c r="F2347" s="62" t="s">
        <v>5016</v>
      </c>
      <c r="G2347" s="63">
        <v>1852</v>
      </c>
      <c r="H2347" s="63"/>
      <c r="I2347" s="57"/>
      <c r="J2347" s="65">
        <v>41132</v>
      </c>
      <c r="K2347" s="17"/>
    </row>
    <row r="2348" spans="1:11" s="14" customFormat="1" ht="38.25" x14ac:dyDescent="0.2">
      <c r="A2348" s="61" t="s">
        <v>1</v>
      </c>
      <c r="B2348" s="17"/>
      <c r="C2348" s="59">
        <v>395</v>
      </c>
      <c r="D2348" s="84" t="s">
        <v>4219</v>
      </c>
      <c r="E2348" s="62" t="s">
        <v>5017</v>
      </c>
      <c r="F2348" s="62" t="s">
        <v>5018</v>
      </c>
      <c r="G2348" s="63">
        <v>1894</v>
      </c>
      <c r="H2348" s="64"/>
      <c r="I2348" s="57" t="s">
        <v>1</v>
      </c>
      <c r="J2348" s="65">
        <v>43142</v>
      </c>
      <c r="K2348" s="17"/>
    </row>
    <row r="2349" spans="1:11" s="14" customFormat="1" ht="25.5" x14ac:dyDescent="0.2">
      <c r="A2349" s="61" t="s">
        <v>1</v>
      </c>
      <c r="B2349" s="17"/>
      <c r="C2349" s="59">
        <v>396</v>
      </c>
      <c r="D2349" s="84" t="s">
        <v>4571</v>
      </c>
      <c r="E2349" s="62" t="s">
        <v>5019</v>
      </c>
      <c r="F2349" s="62" t="s">
        <v>5020</v>
      </c>
      <c r="G2349" s="63">
        <v>1867</v>
      </c>
      <c r="H2349" s="64"/>
      <c r="I2349" s="57" t="s">
        <v>1</v>
      </c>
      <c r="J2349" s="65">
        <v>43172</v>
      </c>
      <c r="K2349" s="17"/>
    </row>
    <row r="2350" spans="1:11" s="14" customFormat="1" ht="38.25" x14ac:dyDescent="0.2">
      <c r="A2350" s="61" t="s">
        <v>1</v>
      </c>
      <c r="B2350" s="17"/>
      <c r="C2350" s="59">
        <v>397</v>
      </c>
      <c r="D2350" s="62" t="s">
        <v>4219</v>
      </c>
      <c r="E2350" s="62" t="s">
        <v>5021</v>
      </c>
      <c r="F2350" s="62" t="s">
        <v>5022</v>
      </c>
      <c r="G2350" s="57">
        <v>1901</v>
      </c>
      <c r="H2350" s="63"/>
      <c r="I2350" s="57" t="s">
        <v>4246</v>
      </c>
      <c r="J2350" s="65">
        <v>41117</v>
      </c>
      <c r="K2350" s="17"/>
    </row>
    <row r="2351" spans="1:11" s="14" customFormat="1" ht="51" x14ac:dyDescent="0.2">
      <c r="A2351" s="109" t="s">
        <v>591</v>
      </c>
      <c r="B2351" s="126"/>
      <c r="C2351" s="59">
        <v>398</v>
      </c>
      <c r="D2351" s="110" t="s">
        <v>5023</v>
      </c>
      <c r="E2351" s="110" t="s">
        <v>5024</v>
      </c>
      <c r="F2351" s="110" t="s">
        <v>5025</v>
      </c>
      <c r="G2351" s="112">
        <v>1980</v>
      </c>
      <c r="H2351" s="113" t="s">
        <v>4378</v>
      </c>
      <c r="I2351" s="60" t="s">
        <v>222</v>
      </c>
      <c r="J2351" s="114">
        <v>41331</v>
      </c>
      <c r="K2351" s="126"/>
    </row>
    <row r="2352" spans="1:11" s="14" customFormat="1" ht="12.75" x14ac:dyDescent="0.2">
      <c r="A2352" s="61" t="s">
        <v>1</v>
      </c>
      <c r="B2352" s="17"/>
      <c r="C2352" s="59">
        <v>399</v>
      </c>
      <c r="D2352" s="62" t="s">
        <v>4254</v>
      </c>
      <c r="E2352" s="85" t="s">
        <v>5026</v>
      </c>
      <c r="F2352" s="62" t="s">
        <v>5027</v>
      </c>
      <c r="G2352" s="63">
        <v>1894</v>
      </c>
      <c r="H2352" s="63"/>
      <c r="I2352" s="57"/>
      <c r="J2352" s="65"/>
      <c r="K2352" s="17"/>
    </row>
    <row r="2353" spans="1:11" s="14" customFormat="1" ht="38.25" x14ac:dyDescent="0.2">
      <c r="A2353" s="61" t="s">
        <v>5028</v>
      </c>
      <c r="B2353" s="17"/>
      <c r="C2353" s="59">
        <v>400</v>
      </c>
      <c r="D2353" s="62" t="s">
        <v>4254</v>
      </c>
      <c r="E2353" s="62" t="s">
        <v>5029</v>
      </c>
      <c r="F2353" s="85" t="s">
        <v>5030</v>
      </c>
      <c r="G2353" s="63"/>
      <c r="H2353" s="64"/>
      <c r="I2353" s="57"/>
      <c r="J2353" s="65"/>
      <c r="K2353" s="17"/>
    </row>
    <row r="2354" spans="1:11" s="14" customFormat="1" ht="25.5" x14ac:dyDescent="0.2">
      <c r="A2354" s="61"/>
      <c r="B2354" s="17"/>
      <c r="C2354" s="59">
        <v>401</v>
      </c>
      <c r="D2354" s="62" t="s">
        <v>4219</v>
      </c>
      <c r="E2354" s="62" t="s">
        <v>5031</v>
      </c>
      <c r="F2354" s="62" t="s">
        <v>5032</v>
      </c>
      <c r="G2354" s="63"/>
      <c r="H2354" s="64"/>
      <c r="I2354" s="57" t="s">
        <v>423</v>
      </c>
      <c r="J2354" s="65"/>
      <c r="K2354" s="17"/>
    </row>
    <row r="2355" spans="1:11" s="14" customFormat="1" ht="51" x14ac:dyDescent="0.2">
      <c r="A2355" s="61" t="s">
        <v>1</v>
      </c>
      <c r="B2355" s="17"/>
      <c r="C2355" s="59">
        <v>402</v>
      </c>
      <c r="D2355" s="62" t="s">
        <v>4254</v>
      </c>
      <c r="E2355" s="62" t="s">
        <v>5033</v>
      </c>
      <c r="F2355" s="62" t="s">
        <v>5034</v>
      </c>
      <c r="G2355" s="63">
        <v>1826</v>
      </c>
      <c r="H2355" s="64"/>
      <c r="I2355" s="57" t="s">
        <v>5035</v>
      </c>
      <c r="J2355" s="65" t="s">
        <v>5036</v>
      </c>
      <c r="K2355" s="17"/>
    </row>
    <row r="2356" spans="1:11" s="14" customFormat="1" ht="51" x14ac:dyDescent="0.2">
      <c r="A2356" s="61" t="s">
        <v>1</v>
      </c>
      <c r="B2356" s="17"/>
      <c r="C2356" s="59">
        <v>403</v>
      </c>
      <c r="D2356" s="62" t="s">
        <v>4254</v>
      </c>
      <c r="E2356" s="62" t="s">
        <v>5037</v>
      </c>
      <c r="F2356" s="62" t="s">
        <v>5038</v>
      </c>
      <c r="G2356" s="63">
        <v>2002</v>
      </c>
      <c r="H2356" s="64"/>
      <c r="I2356" s="57"/>
      <c r="J2356" s="65"/>
      <c r="K2356" s="17"/>
    </row>
    <row r="2357" spans="1:11" s="14" customFormat="1" ht="38.25" x14ac:dyDescent="0.2">
      <c r="A2357" s="61"/>
      <c r="B2357" s="17"/>
      <c r="C2357" s="59">
        <v>404</v>
      </c>
      <c r="D2357" s="84" t="s">
        <v>4219</v>
      </c>
      <c r="E2357" s="62" t="s">
        <v>5039</v>
      </c>
      <c r="F2357" s="62" t="s">
        <v>5040</v>
      </c>
      <c r="G2357" s="63">
        <v>1730</v>
      </c>
      <c r="H2357" s="64"/>
      <c r="I2357" s="57" t="s">
        <v>4318</v>
      </c>
      <c r="J2357" s="65">
        <v>42609</v>
      </c>
      <c r="K2357" s="17"/>
    </row>
    <row r="2358" spans="1:11" s="14" customFormat="1" ht="51" x14ac:dyDescent="0.2">
      <c r="A2358" s="61" t="s">
        <v>1</v>
      </c>
      <c r="B2358" s="17"/>
      <c r="C2358" s="59">
        <v>405</v>
      </c>
      <c r="D2358" s="62" t="s">
        <v>4219</v>
      </c>
      <c r="E2358" s="62" t="s">
        <v>5041</v>
      </c>
      <c r="F2358" s="62" t="s">
        <v>5042</v>
      </c>
      <c r="G2358" s="63">
        <v>1828</v>
      </c>
      <c r="H2358" s="64"/>
      <c r="I2358" s="57"/>
      <c r="J2358" s="65">
        <v>41842</v>
      </c>
      <c r="K2358" s="17"/>
    </row>
    <row r="2359" spans="1:11" s="14" customFormat="1" ht="38.25" x14ac:dyDescent="0.2">
      <c r="A2359" s="61"/>
      <c r="B2359" s="17"/>
      <c r="C2359" s="59">
        <v>406</v>
      </c>
      <c r="D2359" s="62" t="s">
        <v>4219</v>
      </c>
      <c r="E2359" s="62" t="s">
        <v>5043</v>
      </c>
      <c r="F2359" s="62" t="s">
        <v>5044</v>
      </c>
      <c r="G2359" s="57">
        <v>1720</v>
      </c>
      <c r="H2359" s="345"/>
      <c r="I2359" s="57" t="s">
        <v>4246</v>
      </c>
      <c r="J2359" s="65">
        <v>41117</v>
      </c>
      <c r="K2359" s="17"/>
    </row>
    <row r="2360" spans="1:11" s="14" customFormat="1" ht="38.25" x14ac:dyDescent="0.2">
      <c r="A2360" s="61" t="s">
        <v>1</v>
      </c>
      <c r="B2360" s="17"/>
      <c r="C2360" s="59">
        <v>407</v>
      </c>
      <c r="D2360" s="62" t="s">
        <v>4219</v>
      </c>
      <c r="E2360" s="62" t="s">
        <v>5045</v>
      </c>
      <c r="F2360" s="62" t="s">
        <v>5046</v>
      </c>
      <c r="G2360" s="63">
        <v>1813</v>
      </c>
      <c r="H2360" s="94" t="s">
        <v>5047</v>
      </c>
      <c r="I2360" s="96"/>
      <c r="J2360" s="65">
        <v>42289</v>
      </c>
      <c r="K2360" s="17"/>
    </row>
    <row r="2361" spans="1:11" s="14" customFormat="1" ht="25.5" x14ac:dyDescent="0.2">
      <c r="A2361" s="61" t="s">
        <v>1</v>
      </c>
      <c r="B2361" s="17"/>
      <c r="C2361" s="59">
        <v>408</v>
      </c>
      <c r="D2361" s="62" t="s">
        <v>4219</v>
      </c>
      <c r="E2361" s="62" t="s">
        <v>5048</v>
      </c>
      <c r="F2361" s="62" t="s">
        <v>5049</v>
      </c>
      <c r="G2361" s="63">
        <v>1884</v>
      </c>
      <c r="H2361" s="64"/>
      <c r="I2361" s="57"/>
      <c r="J2361" s="65"/>
      <c r="K2361" s="17"/>
    </row>
    <row r="2362" spans="1:11" s="14" customFormat="1" ht="63.75" x14ac:dyDescent="0.2">
      <c r="A2362" s="61"/>
      <c r="B2362" s="17"/>
      <c r="C2362" s="59">
        <v>409</v>
      </c>
      <c r="D2362" s="84" t="s">
        <v>4219</v>
      </c>
      <c r="E2362" s="62" t="s">
        <v>5050</v>
      </c>
      <c r="F2362" s="62" t="s">
        <v>5051</v>
      </c>
      <c r="G2362" s="63">
        <v>1937</v>
      </c>
      <c r="H2362" s="64" t="s">
        <v>5052</v>
      </c>
      <c r="I2362" s="57" t="s">
        <v>4521</v>
      </c>
      <c r="J2362" s="65">
        <v>43137</v>
      </c>
      <c r="K2362" s="17"/>
    </row>
    <row r="2363" spans="1:11" s="14" customFormat="1" ht="12.75" x14ac:dyDescent="0.2">
      <c r="A2363" s="61"/>
      <c r="B2363" s="17"/>
      <c r="C2363" s="59">
        <v>410</v>
      </c>
      <c r="D2363" s="62" t="s">
        <v>4254</v>
      </c>
      <c r="E2363" s="62" t="s">
        <v>5053</v>
      </c>
      <c r="F2363" s="62" t="s">
        <v>5051</v>
      </c>
      <c r="G2363" s="63"/>
      <c r="H2363" s="64"/>
      <c r="I2363" s="57"/>
      <c r="J2363" s="65"/>
      <c r="K2363" s="17"/>
    </row>
    <row r="2364" spans="1:11" s="14" customFormat="1" ht="140.25" x14ac:dyDescent="0.2">
      <c r="A2364" s="61" t="s">
        <v>1</v>
      </c>
      <c r="B2364" s="17"/>
      <c r="C2364" s="59">
        <v>411</v>
      </c>
      <c r="D2364" s="62" t="s">
        <v>4219</v>
      </c>
      <c r="E2364" s="62" t="s">
        <v>5054</v>
      </c>
      <c r="F2364" s="62" t="s">
        <v>5055</v>
      </c>
      <c r="G2364" s="57">
        <v>1845</v>
      </c>
      <c r="H2364" s="345"/>
      <c r="I2364" s="57" t="s">
        <v>4246</v>
      </c>
      <c r="J2364" s="65">
        <v>41117</v>
      </c>
      <c r="K2364" s="17"/>
    </row>
    <row r="2365" spans="1:11" s="14" customFormat="1" ht="25.5" x14ac:dyDescent="0.2">
      <c r="A2365" s="61" t="s">
        <v>5056</v>
      </c>
      <c r="B2365" s="17"/>
      <c r="C2365" s="59">
        <v>412</v>
      </c>
      <c r="D2365" s="62" t="s">
        <v>4254</v>
      </c>
      <c r="E2365" s="62" t="s">
        <v>5057</v>
      </c>
      <c r="F2365" s="62" t="s">
        <v>5058</v>
      </c>
      <c r="G2365" s="63">
        <v>1978</v>
      </c>
      <c r="H2365" s="64"/>
      <c r="I2365" s="57"/>
      <c r="J2365" s="65"/>
      <c r="K2365" s="17"/>
    </row>
    <row r="2366" spans="1:11" s="14" customFormat="1" ht="38.25" x14ac:dyDescent="0.2">
      <c r="A2366" s="61" t="s">
        <v>1</v>
      </c>
      <c r="B2366" s="17"/>
      <c r="C2366" s="59">
        <v>413</v>
      </c>
      <c r="D2366" s="62" t="s">
        <v>4219</v>
      </c>
      <c r="E2366" s="85" t="s">
        <v>5059</v>
      </c>
      <c r="F2366" s="62" t="s">
        <v>5060</v>
      </c>
      <c r="G2366" s="63">
        <v>1965</v>
      </c>
      <c r="H2366" s="64"/>
      <c r="I2366" s="57"/>
      <c r="J2366" s="65"/>
      <c r="K2366" s="17"/>
    </row>
    <row r="2367" spans="1:11" s="14" customFormat="1" ht="25.5" x14ac:dyDescent="0.2">
      <c r="A2367" s="61"/>
      <c r="B2367" s="17"/>
      <c r="C2367" s="59">
        <v>414</v>
      </c>
      <c r="D2367" s="84" t="s">
        <v>4219</v>
      </c>
      <c r="E2367" s="62" t="s">
        <v>5061</v>
      </c>
      <c r="F2367" s="97" t="s">
        <v>1219</v>
      </c>
      <c r="G2367" s="96">
        <v>1882</v>
      </c>
      <c r="H2367" s="335"/>
      <c r="I2367" s="57" t="s">
        <v>4439</v>
      </c>
      <c r="J2367" s="65">
        <v>43125</v>
      </c>
      <c r="K2367" s="17"/>
    </row>
    <row r="2368" spans="1:11" s="14" customFormat="1" ht="102" x14ac:dyDescent="0.2">
      <c r="A2368" s="61" t="s">
        <v>1</v>
      </c>
      <c r="B2368" s="17"/>
      <c r="C2368" s="59">
        <v>415</v>
      </c>
      <c r="D2368" s="62" t="s">
        <v>4219</v>
      </c>
      <c r="E2368" s="62" t="s">
        <v>5062</v>
      </c>
      <c r="F2368" s="62" t="s">
        <v>5063</v>
      </c>
      <c r="G2368" s="63">
        <v>1779</v>
      </c>
      <c r="H2368" s="64"/>
      <c r="I2368" s="57"/>
      <c r="J2368" s="65"/>
      <c r="K2368" s="17"/>
    </row>
    <row r="2369" spans="1:153" s="14" customFormat="1" ht="76.5" x14ac:dyDescent="0.2">
      <c r="A2369" s="61" t="s">
        <v>1</v>
      </c>
      <c r="B2369" s="17"/>
      <c r="C2369" s="59">
        <v>416</v>
      </c>
      <c r="D2369" s="62" t="s">
        <v>4219</v>
      </c>
      <c r="E2369" s="62" t="s">
        <v>5064</v>
      </c>
      <c r="F2369" s="62" t="s">
        <v>5065</v>
      </c>
      <c r="G2369" s="63">
        <v>1648</v>
      </c>
      <c r="H2369" s="64"/>
      <c r="I2369" s="57"/>
      <c r="J2369" s="65">
        <v>41776</v>
      </c>
      <c r="K2369" s="17"/>
    </row>
    <row r="2370" spans="1:153" s="14" customFormat="1" ht="38.25" x14ac:dyDescent="0.2">
      <c r="A2370" s="61"/>
      <c r="B2370" s="17"/>
      <c r="C2370" s="59">
        <v>417</v>
      </c>
      <c r="D2370" s="62" t="s">
        <v>4219</v>
      </c>
      <c r="E2370" s="62" t="s">
        <v>5066</v>
      </c>
      <c r="F2370" s="62" t="s">
        <v>5067</v>
      </c>
      <c r="G2370" s="57">
        <v>1869</v>
      </c>
      <c r="H2370" s="64"/>
      <c r="I2370" s="57" t="s">
        <v>4246</v>
      </c>
      <c r="J2370" s="65">
        <v>41117</v>
      </c>
      <c r="K2370" s="17"/>
    </row>
    <row r="2371" spans="1:153" s="14" customFormat="1" ht="12.75" x14ac:dyDescent="0.2">
      <c r="A2371" s="61"/>
      <c r="B2371" s="17"/>
      <c r="C2371" s="59">
        <v>418</v>
      </c>
      <c r="D2371" s="62" t="s">
        <v>4254</v>
      </c>
      <c r="E2371" s="62" t="s">
        <v>5068</v>
      </c>
      <c r="F2371" s="62" t="s">
        <v>5067</v>
      </c>
      <c r="G2371" s="63">
        <v>1884</v>
      </c>
      <c r="H2371" s="64"/>
      <c r="I2371" s="57" t="s">
        <v>580</v>
      </c>
      <c r="J2371" s="65"/>
      <c r="K2371" s="17"/>
    </row>
    <row r="2372" spans="1:153" s="14" customFormat="1" ht="38.25" x14ac:dyDescent="0.2">
      <c r="A2372" s="61" t="s">
        <v>2871</v>
      </c>
      <c r="B2372" s="17"/>
      <c r="C2372" s="59">
        <v>419</v>
      </c>
      <c r="D2372" s="62" t="s">
        <v>4254</v>
      </c>
      <c r="E2372" s="85" t="s">
        <v>5069</v>
      </c>
      <c r="F2372" s="62" t="s">
        <v>5067</v>
      </c>
      <c r="G2372" s="63" t="s">
        <v>5070</v>
      </c>
      <c r="H2372" s="64"/>
      <c r="I2372" s="57" t="s">
        <v>5071</v>
      </c>
      <c r="J2372" s="65">
        <v>41678</v>
      </c>
      <c r="K2372" s="17"/>
    </row>
    <row r="2373" spans="1:153" s="14" customFormat="1" ht="25.5" x14ac:dyDescent="0.2">
      <c r="A2373" s="61"/>
      <c r="B2373" s="17"/>
      <c r="C2373" s="59">
        <v>420</v>
      </c>
      <c r="D2373" s="62" t="s">
        <v>4254</v>
      </c>
      <c r="E2373" s="62" t="s">
        <v>5072</v>
      </c>
      <c r="F2373" s="62" t="s">
        <v>5073</v>
      </c>
      <c r="G2373" s="63" t="s">
        <v>5074</v>
      </c>
      <c r="H2373" s="64"/>
      <c r="I2373" s="57" t="s">
        <v>580</v>
      </c>
      <c r="J2373" s="65"/>
      <c r="K2373" s="17"/>
    </row>
    <row r="2374" spans="1:153" s="14" customFormat="1" ht="25.5" x14ac:dyDescent="0.2">
      <c r="A2374" s="61"/>
      <c r="B2374" s="17"/>
      <c r="C2374" s="59">
        <v>421</v>
      </c>
      <c r="D2374" s="62" t="s">
        <v>4254</v>
      </c>
      <c r="E2374" s="62" t="s">
        <v>5075</v>
      </c>
      <c r="F2374" s="62" t="s">
        <v>5076</v>
      </c>
      <c r="G2374" s="63" t="s">
        <v>5077</v>
      </c>
      <c r="H2374" s="64"/>
      <c r="I2374" s="57" t="s">
        <v>580</v>
      </c>
      <c r="J2374" s="65"/>
      <c r="K2374" s="17"/>
    </row>
    <row r="2375" spans="1:153" s="14" customFormat="1" ht="63.75" x14ac:dyDescent="0.2">
      <c r="A2375" s="61" t="s">
        <v>1</v>
      </c>
      <c r="B2375" s="17"/>
      <c r="C2375" s="59">
        <v>422</v>
      </c>
      <c r="D2375" s="62" t="s">
        <v>4219</v>
      </c>
      <c r="E2375" s="62" t="s">
        <v>5078</v>
      </c>
      <c r="F2375" s="62" t="s">
        <v>5079</v>
      </c>
      <c r="G2375" s="57">
        <v>1886</v>
      </c>
      <c r="H2375" s="64"/>
      <c r="I2375" s="57" t="s">
        <v>4246</v>
      </c>
      <c r="J2375" s="65">
        <v>41117</v>
      </c>
      <c r="K2375" s="17"/>
    </row>
    <row r="2376" spans="1:153" s="14" customFormat="1" ht="63.75" x14ac:dyDescent="0.2">
      <c r="A2376" s="61" t="s">
        <v>5080</v>
      </c>
      <c r="B2376" s="17"/>
      <c r="C2376" s="59">
        <v>423</v>
      </c>
      <c r="D2376" s="62" t="s">
        <v>4219</v>
      </c>
      <c r="E2376" s="85" t="s">
        <v>5081</v>
      </c>
      <c r="F2376" s="85" t="s">
        <v>5082</v>
      </c>
      <c r="G2376" s="57">
        <v>1861</v>
      </c>
      <c r="H2376" s="64"/>
      <c r="I2376" s="57" t="s">
        <v>4246</v>
      </c>
      <c r="J2376" s="65">
        <v>41117</v>
      </c>
      <c r="K2376" s="17"/>
    </row>
    <row r="2377" spans="1:153" s="14" customFormat="1" ht="51" x14ac:dyDescent="0.2">
      <c r="A2377" s="61" t="s">
        <v>5080</v>
      </c>
      <c r="B2377" s="17"/>
      <c r="C2377" s="59">
        <v>424</v>
      </c>
      <c r="D2377" s="62" t="s">
        <v>4219</v>
      </c>
      <c r="E2377" s="85" t="s">
        <v>1241</v>
      </c>
      <c r="F2377" s="85" t="s">
        <v>1242</v>
      </c>
      <c r="G2377" s="63">
        <v>1862</v>
      </c>
      <c r="H2377" s="64"/>
      <c r="I2377" s="57" t="s">
        <v>5083</v>
      </c>
      <c r="J2377" s="65">
        <v>41672</v>
      </c>
      <c r="K2377" s="17"/>
    </row>
    <row r="2378" spans="1:153" s="76" customFormat="1" ht="51" x14ac:dyDescent="0.2">
      <c r="A2378" s="61" t="s">
        <v>2871</v>
      </c>
      <c r="B2378" s="17"/>
      <c r="C2378" s="59">
        <v>425</v>
      </c>
      <c r="D2378" s="62" t="s">
        <v>4219</v>
      </c>
      <c r="E2378" s="85" t="s">
        <v>5084</v>
      </c>
      <c r="F2378" s="85" t="s">
        <v>5085</v>
      </c>
      <c r="G2378" s="63">
        <v>1873</v>
      </c>
      <c r="H2378" s="64"/>
      <c r="I2378" s="57"/>
      <c r="J2378" s="65">
        <v>41686</v>
      </c>
      <c r="K2378" s="17"/>
      <c r="L2378" s="14"/>
      <c r="M2378" s="14"/>
      <c r="N2378" s="14"/>
      <c r="O2378" s="14"/>
      <c r="P2378" s="14"/>
      <c r="Q2378" s="14"/>
      <c r="R2378" s="14"/>
      <c r="S2378" s="14"/>
      <c r="T2378" s="14"/>
      <c r="U2378" s="14"/>
      <c r="V2378" s="14"/>
      <c r="W2378" s="14"/>
      <c r="X2378" s="14"/>
      <c r="Y2378" s="14"/>
      <c r="Z2378" s="14"/>
      <c r="AA2378" s="14"/>
      <c r="AB2378" s="14"/>
      <c r="AC2378" s="14"/>
      <c r="AD2378" s="14"/>
      <c r="AE2378" s="14"/>
      <c r="AF2378" s="14"/>
      <c r="AG2378" s="14"/>
      <c r="AH2378" s="14"/>
      <c r="AI2378" s="14"/>
      <c r="AJ2378" s="14"/>
      <c r="AK2378" s="14"/>
      <c r="AL2378" s="14"/>
      <c r="AM2378" s="14"/>
      <c r="AN2378" s="14"/>
      <c r="AO2378" s="14"/>
      <c r="AP2378" s="14"/>
      <c r="AQ2378" s="14"/>
      <c r="AR2378" s="14"/>
      <c r="AS2378" s="14"/>
      <c r="AT2378" s="14"/>
      <c r="AU2378" s="14"/>
      <c r="AV2378" s="14"/>
      <c r="AW2378" s="14"/>
      <c r="AX2378" s="14"/>
      <c r="AY2378" s="14"/>
      <c r="AZ2378" s="14"/>
      <c r="BA2378" s="14"/>
      <c r="BB2378" s="14"/>
      <c r="BC2378" s="14"/>
      <c r="BD2378" s="14"/>
      <c r="BE2378" s="14"/>
      <c r="BF2378" s="14"/>
      <c r="BG2378" s="14"/>
      <c r="BH2378" s="14"/>
      <c r="BI2378" s="14"/>
      <c r="BJ2378" s="14"/>
      <c r="BK2378" s="14"/>
      <c r="BL2378" s="14"/>
      <c r="BM2378" s="14"/>
      <c r="BN2378" s="14"/>
      <c r="BO2378" s="14"/>
      <c r="BP2378" s="14"/>
      <c r="BQ2378" s="14"/>
      <c r="BR2378" s="14"/>
      <c r="BS2378" s="14"/>
      <c r="BT2378" s="14"/>
      <c r="BU2378" s="14"/>
      <c r="BV2378" s="14"/>
      <c r="BW2378" s="14"/>
      <c r="BX2378" s="14"/>
      <c r="BY2378" s="14"/>
      <c r="BZ2378" s="14"/>
      <c r="CA2378" s="14"/>
      <c r="CB2378" s="14"/>
      <c r="CC2378" s="14"/>
      <c r="CD2378" s="14"/>
      <c r="CE2378" s="14"/>
      <c r="CF2378" s="14"/>
      <c r="CG2378" s="14"/>
      <c r="CH2378" s="14"/>
      <c r="CI2378" s="14"/>
      <c r="CJ2378" s="14"/>
      <c r="CK2378" s="14"/>
      <c r="CL2378" s="14"/>
      <c r="CM2378" s="14"/>
      <c r="CN2378" s="14"/>
      <c r="CO2378" s="14"/>
      <c r="CP2378" s="14"/>
      <c r="CQ2378" s="14"/>
      <c r="CR2378" s="14"/>
      <c r="CS2378" s="14"/>
      <c r="CT2378" s="14"/>
      <c r="CU2378" s="14"/>
      <c r="CV2378" s="14"/>
      <c r="CW2378" s="14"/>
      <c r="CX2378" s="14"/>
      <c r="CY2378" s="14"/>
      <c r="CZ2378" s="14"/>
      <c r="DA2378" s="14"/>
      <c r="DB2378" s="14"/>
      <c r="DC2378" s="14"/>
      <c r="DD2378" s="14"/>
      <c r="DE2378" s="14"/>
      <c r="DF2378" s="14"/>
      <c r="DG2378" s="14"/>
      <c r="DH2378" s="14"/>
      <c r="DI2378" s="14"/>
      <c r="DJ2378" s="14"/>
      <c r="DK2378" s="14"/>
      <c r="DL2378" s="14"/>
      <c r="DM2378" s="14"/>
      <c r="DN2378" s="14"/>
      <c r="DO2378" s="14"/>
      <c r="DP2378" s="14"/>
      <c r="DQ2378" s="14"/>
      <c r="DR2378" s="14"/>
      <c r="DS2378" s="14"/>
      <c r="DT2378" s="14"/>
      <c r="DU2378" s="14"/>
      <c r="DV2378" s="14"/>
      <c r="DW2378" s="14"/>
      <c r="DX2378" s="14"/>
      <c r="DY2378" s="14"/>
      <c r="DZ2378" s="14"/>
      <c r="EA2378" s="14"/>
      <c r="EB2378" s="14"/>
      <c r="EC2378" s="14"/>
      <c r="ED2378" s="14"/>
      <c r="EE2378" s="14"/>
      <c r="EF2378" s="14"/>
      <c r="EG2378" s="14"/>
      <c r="EH2378" s="14"/>
      <c r="EI2378" s="14"/>
      <c r="EJ2378" s="14"/>
      <c r="EK2378" s="14"/>
      <c r="EL2378" s="14"/>
      <c r="EM2378" s="14"/>
      <c r="EN2378" s="14"/>
      <c r="EO2378" s="14"/>
      <c r="EP2378" s="14"/>
      <c r="EQ2378" s="14"/>
      <c r="ER2378" s="14"/>
      <c r="ES2378" s="14"/>
      <c r="ET2378" s="14"/>
      <c r="EU2378" s="14"/>
      <c r="EV2378" s="14"/>
      <c r="EW2378" s="14"/>
    </row>
    <row r="2379" spans="1:153" s="14" customFormat="1" ht="63.75" x14ac:dyDescent="0.2">
      <c r="A2379" s="61" t="s">
        <v>1</v>
      </c>
      <c r="B2379" s="17"/>
      <c r="C2379" s="59">
        <v>426</v>
      </c>
      <c r="D2379" s="62" t="s">
        <v>4254</v>
      </c>
      <c r="E2379" s="85" t="s">
        <v>5086</v>
      </c>
      <c r="F2379" s="85" t="s">
        <v>5087</v>
      </c>
      <c r="G2379" s="63">
        <v>1875</v>
      </c>
      <c r="H2379" s="64"/>
      <c r="I2379" s="57" t="s">
        <v>580</v>
      </c>
      <c r="J2379" s="65"/>
      <c r="K2379" s="17"/>
    </row>
    <row r="2380" spans="1:153" s="14" customFormat="1" ht="63.75" x14ac:dyDescent="0.2">
      <c r="A2380" s="61" t="s">
        <v>1</v>
      </c>
      <c r="B2380" s="17"/>
      <c r="C2380" s="59">
        <v>427</v>
      </c>
      <c r="D2380" s="62" t="s">
        <v>4254</v>
      </c>
      <c r="E2380" s="62" t="s">
        <v>5088</v>
      </c>
      <c r="F2380" s="62" t="s">
        <v>5089</v>
      </c>
      <c r="G2380" s="63">
        <v>1883</v>
      </c>
      <c r="H2380" s="64"/>
      <c r="I2380" s="57"/>
      <c r="J2380" s="65"/>
      <c r="K2380" s="17"/>
    </row>
    <row r="2381" spans="1:153" s="14" customFormat="1" ht="38.25" x14ac:dyDescent="0.2">
      <c r="A2381" s="61" t="s">
        <v>1</v>
      </c>
      <c r="B2381" s="17"/>
      <c r="C2381" s="59">
        <v>428</v>
      </c>
      <c r="D2381" s="62" t="s">
        <v>4219</v>
      </c>
      <c r="E2381" s="62" t="s">
        <v>5090</v>
      </c>
      <c r="F2381" s="62" t="s">
        <v>5091</v>
      </c>
      <c r="G2381" s="63">
        <v>1918</v>
      </c>
      <c r="H2381" s="64"/>
      <c r="I2381" s="57"/>
      <c r="J2381" s="65">
        <v>42276</v>
      </c>
      <c r="K2381" s="17"/>
    </row>
    <row r="2382" spans="1:153" s="14" customFormat="1" ht="25.5" x14ac:dyDescent="0.2">
      <c r="A2382" s="61"/>
      <c r="B2382" s="17"/>
      <c r="C2382" s="59">
        <v>429</v>
      </c>
      <c r="D2382" s="62" t="s">
        <v>4219</v>
      </c>
      <c r="E2382" s="62" t="s">
        <v>5092</v>
      </c>
      <c r="F2382" s="62" t="s">
        <v>5093</v>
      </c>
      <c r="G2382" s="57">
        <v>1890</v>
      </c>
      <c r="H2382" s="345"/>
      <c r="I2382" s="57" t="s">
        <v>4246</v>
      </c>
      <c r="J2382" s="65">
        <v>41117</v>
      </c>
      <c r="K2382" s="17"/>
    </row>
    <row r="2383" spans="1:153" s="14" customFormat="1" ht="51" x14ac:dyDescent="0.2">
      <c r="A2383" s="61" t="s">
        <v>1</v>
      </c>
      <c r="B2383" s="17"/>
      <c r="C2383" s="59">
        <v>430</v>
      </c>
      <c r="D2383" s="62" t="s">
        <v>4254</v>
      </c>
      <c r="E2383" s="62" t="s">
        <v>5094</v>
      </c>
      <c r="F2383" s="62" t="s">
        <v>5095</v>
      </c>
      <c r="G2383" s="344">
        <v>2005</v>
      </c>
      <c r="H2383" s="64"/>
      <c r="I2383" s="57"/>
      <c r="J2383" s="65"/>
      <c r="K2383" s="17"/>
    </row>
    <row r="2384" spans="1:153" s="14" customFormat="1" ht="51" x14ac:dyDescent="0.2">
      <c r="A2384" s="61" t="s">
        <v>1</v>
      </c>
      <c r="B2384" s="17"/>
      <c r="C2384" s="59">
        <v>431</v>
      </c>
      <c r="D2384" s="62" t="s">
        <v>4219</v>
      </c>
      <c r="E2384" s="62" t="s">
        <v>5096</v>
      </c>
      <c r="F2384" s="62" t="s">
        <v>5097</v>
      </c>
      <c r="G2384" s="57">
        <v>1859</v>
      </c>
      <c r="H2384" s="64"/>
      <c r="I2384" s="57" t="s">
        <v>4246</v>
      </c>
      <c r="J2384" s="65">
        <v>41117</v>
      </c>
      <c r="K2384" s="17"/>
    </row>
    <row r="2385" spans="1:153" s="14" customFormat="1" ht="76.5" x14ac:dyDescent="0.2">
      <c r="A2385" s="61"/>
      <c r="B2385" s="17"/>
      <c r="C2385" s="59">
        <v>432</v>
      </c>
      <c r="D2385" s="62" t="s">
        <v>4219</v>
      </c>
      <c r="E2385" s="62" t="s">
        <v>5098</v>
      </c>
      <c r="F2385" s="62" t="s">
        <v>5099</v>
      </c>
      <c r="G2385" s="57">
        <v>1871</v>
      </c>
      <c r="H2385" s="64"/>
      <c r="I2385" s="57" t="s">
        <v>4246</v>
      </c>
      <c r="J2385" s="65">
        <v>41117</v>
      </c>
      <c r="K2385" s="17"/>
    </row>
    <row r="2386" spans="1:153" s="14" customFormat="1" ht="25.5" x14ac:dyDescent="0.2">
      <c r="A2386" s="61" t="s">
        <v>1</v>
      </c>
      <c r="B2386" s="17"/>
      <c r="C2386" s="59">
        <v>433</v>
      </c>
      <c r="D2386" s="62" t="s">
        <v>4219</v>
      </c>
      <c r="E2386" s="62" t="s">
        <v>5100</v>
      </c>
      <c r="F2386" s="62" t="s">
        <v>5099</v>
      </c>
      <c r="G2386" s="57">
        <v>1872</v>
      </c>
      <c r="H2386" s="64"/>
      <c r="I2386" s="57" t="s">
        <v>4246</v>
      </c>
      <c r="J2386" s="65">
        <v>41117</v>
      </c>
      <c r="K2386" s="17"/>
    </row>
    <row r="2387" spans="1:153" s="76" customFormat="1" ht="63.75" x14ac:dyDescent="0.2">
      <c r="A2387" s="61"/>
      <c r="B2387" s="17"/>
      <c r="C2387" s="59">
        <v>434</v>
      </c>
      <c r="D2387" s="62" t="s">
        <v>4219</v>
      </c>
      <c r="E2387" s="62" t="s">
        <v>5101</v>
      </c>
      <c r="F2387" s="62" t="s">
        <v>5099</v>
      </c>
      <c r="G2387" s="57">
        <v>1884</v>
      </c>
      <c r="H2387" s="64"/>
      <c r="I2387" s="57" t="s">
        <v>4246</v>
      </c>
      <c r="J2387" s="65">
        <v>41117</v>
      </c>
      <c r="K2387" s="17"/>
      <c r="L2387" s="14"/>
      <c r="M2387" s="14"/>
      <c r="N2387" s="14"/>
      <c r="O2387" s="14"/>
      <c r="P2387" s="14"/>
      <c r="Q2387" s="14"/>
      <c r="R2387" s="14"/>
      <c r="S2387" s="14"/>
      <c r="T2387" s="14"/>
      <c r="U2387" s="14"/>
      <c r="V2387" s="14"/>
      <c r="W2387" s="14"/>
      <c r="X2387" s="14"/>
      <c r="Y2387" s="14"/>
      <c r="Z2387" s="14"/>
      <c r="AA2387" s="14"/>
      <c r="AB2387" s="14"/>
      <c r="AC2387" s="14"/>
      <c r="AD2387" s="14"/>
      <c r="AE2387" s="14"/>
      <c r="AF2387" s="14"/>
      <c r="AG2387" s="14"/>
      <c r="AH2387" s="14"/>
      <c r="AI2387" s="14"/>
      <c r="AJ2387" s="14"/>
      <c r="AK2387" s="14"/>
      <c r="AL2387" s="14"/>
      <c r="AM2387" s="14"/>
      <c r="AN2387" s="14"/>
      <c r="AO2387" s="14"/>
      <c r="AP2387" s="14"/>
      <c r="AQ2387" s="14"/>
      <c r="AR2387" s="14"/>
      <c r="AS2387" s="14"/>
      <c r="AT2387" s="14"/>
      <c r="AU2387" s="14"/>
      <c r="AV2387" s="14"/>
      <c r="AW2387" s="14"/>
      <c r="AX2387" s="14"/>
      <c r="AY2387" s="14"/>
      <c r="AZ2387" s="14"/>
      <c r="BA2387" s="14"/>
      <c r="BB2387" s="14"/>
      <c r="BC2387" s="14"/>
      <c r="BD2387" s="14"/>
      <c r="BE2387" s="14"/>
      <c r="BF2387" s="14"/>
      <c r="BG2387" s="14"/>
      <c r="BH2387" s="14"/>
      <c r="BI2387" s="14"/>
      <c r="BJ2387" s="14"/>
      <c r="BK2387" s="14"/>
      <c r="BL2387" s="14"/>
      <c r="BM2387" s="14"/>
      <c r="BN2387" s="14"/>
      <c r="BO2387" s="14"/>
      <c r="BP2387" s="14"/>
      <c r="BQ2387" s="14"/>
      <c r="BR2387" s="14"/>
      <c r="BS2387" s="14"/>
      <c r="BT2387" s="14"/>
      <c r="BU2387" s="14"/>
      <c r="BV2387" s="14"/>
      <c r="BW2387" s="14"/>
      <c r="BX2387" s="14"/>
      <c r="BY2387" s="14"/>
      <c r="BZ2387" s="14"/>
      <c r="CA2387" s="14"/>
      <c r="CB2387" s="14"/>
      <c r="CC2387" s="14"/>
      <c r="CD2387" s="14"/>
      <c r="CE2387" s="14"/>
      <c r="CF2387" s="14"/>
      <c r="CG2387" s="14"/>
      <c r="CH2387" s="14"/>
      <c r="CI2387" s="14"/>
      <c r="CJ2387" s="14"/>
      <c r="CK2387" s="14"/>
      <c r="CL2387" s="14"/>
      <c r="CM2387" s="14"/>
      <c r="CN2387" s="14"/>
      <c r="CO2387" s="14"/>
      <c r="CP2387" s="14"/>
      <c r="CQ2387" s="14"/>
      <c r="CR2387" s="14"/>
      <c r="CS2387" s="14"/>
      <c r="CT2387" s="14"/>
      <c r="CU2387" s="14"/>
      <c r="CV2387" s="14"/>
      <c r="CW2387" s="14"/>
      <c r="CX2387" s="14"/>
      <c r="CY2387" s="14"/>
      <c r="CZ2387" s="14"/>
      <c r="DA2387" s="14"/>
      <c r="DB2387" s="14"/>
      <c r="DC2387" s="14"/>
      <c r="DD2387" s="14"/>
      <c r="DE2387" s="14"/>
      <c r="DF2387" s="14"/>
      <c r="DG2387" s="14"/>
      <c r="DH2387" s="14"/>
      <c r="DI2387" s="14"/>
      <c r="DJ2387" s="14"/>
      <c r="DK2387" s="14"/>
      <c r="DL2387" s="14"/>
      <c r="DM2387" s="14"/>
      <c r="DN2387" s="14"/>
      <c r="DO2387" s="14"/>
      <c r="DP2387" s="14"/>
      <c r="DQ2387" s="14"/>
      <c r="DR2387" s="14"/>
      <c r="DS2387" s="14"/>
      <c r="DT2387" s="14"/>
      <c r="DU2387" s="14"/>
      <c r="DV2387" s="14"/>
      <c r="DW2387" s="14"/>
      <c r="DX2387" s="14"/>
      <c r="DY2387" s="14"/>
      <c r="DZ2387" s="14"/>
      <c r="EA2387" s="14"/>
      <c r="EB2387" s="14"/>
      <c r="EC2387" s="14"/>
      <c r="ED2387" s="14"/>
      <c r="EE2387" s="14"/>
      <c r="EF2387" s="14"/>
      <c r="EG2387" s="14"/>
      <c r="EH2387" s="14"/>
      <c r="EI2387" s="14"/>
      <c r="EJ2387" s="14"/>
      <c r="EK2387" s="14"/>
      <c r="EL2387" s="14"/>
      <c r="EM2387" s="14"/>
      <c r="EN2387" s="14"/>
      <c r="EO2387" s="14"/>
      <c r="EP2387" s="14"/>
      <c r="EQ2387" s="14"/>
      <c r="ER2387" s="14"/>
      <c r="ES2387" s="14"/>
      <c r="ET2387" s="14"/>
      <c r="EU2387" s="14"/>
      <c r="EV2387" s="14"/>
      <c r="EW2387" s="14"/>
    </row>
    <row r="2388" spans="1:153" s="14" customFormat="1" ht="63.75" x14ac:dyDescent="0.2">
      <c r="A2388" s="61"/>
      <c r="B2388" s="17"/>
      <c r="C2388" s="59">
        <v>435</v>
      </c>
      <c r="D2388" s="62" t="s">
        <v>4219</v>
      </c>
      <c r="E2388" s="62" t="s">
        <v>5102</v>
      </c>
      <c r="F2388" s="62" t="s">
        <v>5099</v>
      </c>
      <c r="G2388" s="57">
        <v>1886</v>
      </c>
      <c r="H2388" s="64"/>
      <c r="I2388" s="57" t="s">
        <v>4246</v>
      </c>
      <c r="J2388" s="65">
        <v>41117</v>
      </c>
      <c r="K2388" s="17"/>
    </row>
    <row r="2389" spans="1:153" s="14" customFormat="1" ht="25.5" x14ac:dyDescent="0.2">
      <c r="A2389" s="61" t="s">
        <v>1</v>
      </c>
      <c r="B2389" s="17"/>
      <c r="C2389" s="59">
        <v>436</v>
      </c>
      <c r="D2389" s="62" t="s">
        <v>4254</v>
      </c>
      <c r="E2389" s="62" t="s">
        <v>5103</v>
      </c>
      <c r="F2389" s="62" t="s">
        <v>5099</v>
      </c>
      <c r="G2389" s="63">
        <v>1926</v>
      </c>
      <c r="H2389" s="64"/>
      <c r="I2389" s="57"/>
      <c r="J2389" s="65"/>
      <c r="K2389" s="17"/>
    </row>
    <row r="2390" spans="1:153" s="14" customFormat="1" ht="51" x14ac:dyDescent="0.2">
      <c r="A2390" s="61" t="s">
        <v>1</v>
      </c>
      <c r="B2390" s="17"/>
      <c r="C2390" s="59">
        <v>437</v>
      </c>
      <c r="D2390" s="62" t="s">
        <v>4219</v>
      </c>
      <c r="E2390" s="62" t="s">
        <v>5104</v>
      </c>
      <c r="F2390" s="62" t="s">
        <v>5099</v>
      </c>
      <c r="G2390" s="57">
        <v>1926</v>
      </c>
      <c r="H2390" s="64"/>
      <c r="I2390" s="57" t="s">
        <v>4246</v>
      </c>
      <c r="J2390" s="65">
        <v>41117</v>
      </c>
      <c r="K2390" s="17"/>
    </row>
    <row r="2391" spans="1:153" s="14" customFormat="1" ht="38.25" x14ac:dyDescent="0.2">
      <c r="A2391" s="61" t="s">
        <v>1</v>
      </c>
      <c r="B2391" s="17"/>
      <c r="C2391" s="59">
        <v>438</v>
      </c>
      <c r="D2391" s="62" t="s">
        <v>4254</v>
      </c>
      <c r="E2391" s="85" t="s">
        <v>5105</v>
      </c>
      <c r="F2391" s="62" t="s">
        <v>5106</v>
      </c>
      <c r="G2391" s="63">
        <v>1915</v>
      </c>
      <c r="H2391" s="64"/>
      <c r="I2391" s="57"/>
      <c r="J2391" s="65"/>
      <c r="K2391" s="17"/>
    </row>
    <row r="2392" spans="1:153" s="14" customFormat="1" ht="25.5" x14ac:dyDescent="0.2">
      <c r="A2392" s="61" t="s">
        <v>1</v>
      </c>
      <c r="B2392" s="17"/>
      <c r="C2392" s="59">
        <v>439</v>
      </c>
      <c r="D2392" s="62" t="s">
        <v>4254</v>
      </c>
      <c r="E2392" s="62" t="s">
        <v>5107</v>
      </c>
      <c r="F2392" s="62" t="s">
        <v>5108</v>
      </c>
      <c r="G2392" s="63">
        <v>1934</v>
      </c>
      <c r="H2392" s="64"/>
      <c r="I2392" s="57"/>
      <c r="J2392" s="65"/>
      <c r="K2392" s="17"/>
    </row>
    <row r="2393" spans="1:153" s="14" customFormat="1" ht="38.25" x14ac:dyDescent="0.2">
      <c r="A2393" s="61" t="s">
        <v>1</v>
      </c>
      <c r="B2393" s="17"/>
      <c r="C2393" s="59">
        <v>440</v>
      </c>
      <c r="D2393" s="62" t="s">
        <v>4254</v>
      </c>
      <c r="E2393" s="62" t="s">
        <v>5109</v>
      </c>
      <c r="F2393" s="62" t="s">
        <v>5110</v>
      </c>
      <c r="G2393" s="63">
        <v>1936</v>
      </c>
      <c r="H2393" s="64"/>
      <c r="I2393" s="57"/>
      <c r="J2393" s="65"/>
      <c r="K2393" s="17"/>
    </row>
    <row r="2394" spans="1:153" s="14" customFormat="1" ht="12.75" x14ac:dyDescent="0.2">
      <c r="A2394" s="61" t="s">
        <v>1</v>
      </c>
      <c r="B2394" s="17"/>
      <c r="C2394" s="59">
        <v>441</v>
      </c>
      <c r="D2394" s="62" t="s">
        <v>4254</v>
      </c>
      <c r="E2394" s="85" t="s">
        <v>242</v>
      </c>
      <c r="F2394" s="62" t="s">
        <v>5111</v>
      </c>
      <c r="G2394" s="63">
        <v>1980</v>
      </c>
      <c r="H2394" s="64"/>
      <c r="I2394" s="57" t="s">
        <v>580</v>
      </c>
      <c r="J2394" s="65"/>
      <c r="K2394" s="17"/>
    </row>
    <row r="2395" spans="1:153" s="14" customFormat="1" ht="25.5" x14ac:dyDescent="0.2">
      <c r="A2395" s="61"/>
      <c r="B2395" s="17"/>
      <c r="C2395" s="59">
        <v>442</v>
      </c>
      <c r="D2395" s="62" t="s">
        <v>4219</v>
      </c>
      <c r="E2395" s="62" t="s">
        <v>5112</v>
      </c>
      <c r="F2395" s="62" t="s">
        <v>5113</v>
      </c>
      <c r="G2395" s="57">
        <v>1980</v>
      </c>
      <c r="H2395" s="94"/>
      <c r="I2395" s="57" t="s">
        <v>4246</v>
      </c>
      <c r="J2395" s="65">
        <v>41117</v>
      </c>
      <c r="K2395" s="17"/>
    </row>
    <row r="2396" spans="1:153" s="14" customFormat="1" ht="25.5" x14ac:dyDescent="0.2">
      <c r="A2396" s="61"/>
      <c r="B2396" s="17"/>
      <c r="C2396" s="59">
        <v>443</v>
      </c>
      <c r="D2396" s="62" t="s">
        <v>4254</v>
      </c>
      <c r="E2396" s="62"/>
      <c r="F2396" s="62" t="s">
        <v>5114</v>
      </c>
      <c r="G2396" s="64" t="s">
        <v>5115</v>
      </c>
      <c r="H2396" s="64"/>
      <c r="I2396" s="57"/>
      <c r="J2396" s="65"/>
      <c r="K2396" s="17"/>
    </row>
    <row r="2397" spans="1:153" s="14" customFormat="1" ht="12.75" x14ac:dyDescent="0.2">
      <c r="A2397" s="61" t="s">
        <v>1</v>
      </c>
      <c r="B2397" s="17"/>
      <c r="C2397" s="59">
        <v>444</v>
      </c>
      <c r="D2397" s="62" t="s">
        <v>4254</v>
      </c>
      <c r="E2397" s="62" t="s">
        <v>5116</v>
      </c>
      <c r="F2397" s="62" t="s">
        <v>5117</v>
      </c>
      <c r="G2397" s="64">
        <v>1923</v>
      </c>
      <c r="H2397" s="64"/>
      <c r="I2397" s="57"/>
      <c r="J2397" s="65"/>
      <c r="K2397" s="17"/>
    </row>
    <row r="2398" spans="1:153" s="14" customFormat="1" ht="12.75" x14ac:dyDescent="0.2">
      <c r="A2398" s="61" t="s">
        <v>1</v>
      </c>
      <c r="B2398" s="17"/>
      <c r="C2398" s="59">
        <v>445</v>
      </c>
      <c r="D2398" s="62" t="s">
        <v>4254</v>
      </c>
      <c r="E2398" s="62" t="s">
        <v>5118</v>
      </c>
      <c r="F2398" s="62" t="s">
        <v>5117</v>
      </c>
      <c r="G2398" s="63">
        <v>1936</v>
      </c>
      <c r="H2398" s="64"/>
      <c r="I2398" s="57"/>
      <c r="J2398" s="65"/>
      <c r="K2398" s="17"/>
    </row>
    <row r="2399" spans="1:153" s="14" customFormat="1" ht="25.5" x14ac:dyDescent="0.2">
      <c r="A2399" s="61"/>
      <c r="B2399" s="17"/>
      <c r="C2399" s="59">
        <v>446</v>
      </c>
      <c r="D2399" s="62" t="s">
        <v>4254</v>
      </c>
      <c r="E2399" s="62" t="s">
        <v>5119</v>
      </c>
      <c r="F2399" s="62" t="s">
        <v>5120</v>
      </c>
      <c r="G2399" s="63">
        <v>1965</v>
      </c>
      <c r="H2399" s="64"/>
      <c r="I2399" s="57"/>
      <c r="J2399" s="65"/>
      <c r="K2399" s="17"/>
    </row>
    <row r="2400" spans="1:153" s="14" customFormat="1" ht="38.25" x14ac:dyDescent="0.2">
      <c r="A2400" s="61" t="s">
        <v>1</v>
      </c>
      <c r="B2400" s="17"/>
      <c r="C2400" s="59">
        <v>447</v>
      </c>
      <c r="D2400" s="84" t="s">
        <v>4219</v>
      </c>
      <c r="E2400" s="62" t="s">
        <v>5121</v>
      </c>
      <c r="F2400" s="85" t="s">
        <v>5122</v>
      </c>
      <c r="G2400" s="63">
        <v>1943</v>
      </c>
      <c r="H2400" s="64"/>
      <c r="I2400" s="57" t="s">
        <v>1</v>
      </c>
      <c r="J2400" s="65">
        <v>43171</v>
      </c>
      <c r="K2400" s="17"/>
    </row>
    <row r="2401" spans="1:11" s="14" customFormat="1" ht="51" x14ac:dyDescent="0.2">
      <c r="A2401" s="61" t="s">
        <v>1</v>
      </c>
      <c r="B2401" s="17"/>
      <c r="C2401" s="59">
        <v>448</v>
      </c>
      <c r="D2401" s="62" t="s">
        <v>4219</v>
      </c>
      <c r="E2401" s="62" t="s">
        <v>5123</v>
      </c>
      <c r="F2401" s="62" t="s">
        <v>5124</v>
      </c>
      <c r="G2401" s="57">
        <v>1853</v>
      </c>
      <c r="H2401" s="64"/>
      <c r="I2401" s="57" t="s">
        <v>4246</v>
      </c>
      <c r="J2401" s="65">
        <v>41117</v>
      </c>
      <c r="K2401" s="17"/>
    </row>
    <row r="2402" spans="1:11" s="14" customFormat="1" ht="127.5" x14ac:dyDescent="0.2">
      <c r="A2402" s="61" t="s">
        <v>1</v>
      </c>
      <c r="B2402" s="17"/>
      <c r="C2402" s="59">
        <v>449</v>
      </c>
      <c r="D2402" s="62" t="s">
        <v>4219</v>
      </c>
      <c r="E2402" s="62" t="s">
        <v>5125</v>
      </c>
      <c r="F2402" s="62" t="s">
        <v>1300</v>
      </c>
      <c r="G2402" s="57">
        <v>1898</v>
      </c>
      <c r="H2402" s="64"/>
      <c r="I2402" s="57" t="s">
        <v>4246</v>
      </c>
      <c r="J2402" s="65">
        <v>41117</v>
      </c>
      <c r="K2402" s="17"/>
    </row>
    <row r="2403" spans="1:11" s="14" customFormat="1" ht="25.5" x14ac:dyDescent="0.2">
      <c r="A2403" s="61"/>
      <c r="B2403" s="17"/>
      <c r="C2403" s="59">
        <v>450</v>
      </c>
      <c r="D2403" s="62" t="s">
        <v>4254</v>
      </c>
      <c r="E2403" s="62" t="s">
        <v>5126</v>
      </c>
      <c r="F2403" s="62" t="s">
        <v>5127</v>
      </c>
      <c r="G2403" s="63">
        <v>1880</v>
      </c>
      <c r="H2403" s="57"/>
      <c r="I2403" s="61" t="s">
        <v>3707</v>
      </c>
      <c r="J2403" s="65">
        <v>39727</v>
      </c>
      <c r="K2403" s="17"/>
    </row>
    <row r="2404" spans="1:11" s="14" customFormat="1" ht="25.5" x14ac:dyDescent="0.2">
      <c r="A2404" s="61" t="s">
        <v>1</v>
      </c>
      <c r="B2404" s="17"/>
      <c r="C2404" s="59">
        <v>451</v>
      </c>
      <c r="D2404" s="62" t="s">
        <v>4254</v>
      </c>
      <c r="E2404" s="62" t="s">
        <v>5128</v>
      </c>
      <c r="F2404" s="62" t="s">
        <v>5129</v>
      </c>
      <c r="G2404" s="63">
        <v>1993</v>
      </c>
      <c r="H2404" s="57"/>
      <c r="I2404" s="61"/>
      <c r="J2404" s="65">
        <v>42364</v>
      </c>
      <c r="K2404" s="17"/>
    </row>
    <row r="2405" spans="1:11" s="14" customFormat="1" ht="51" x14ac:dyDescent="0.2">
      <c r="A2405" s="109"/>
      <c r="B2405" s="126"/>
      <c r="C2405" s="59">
        <v>452</v>
      </c>
      <c r="D2405" s="110" t="s">
        <v>4376</v>
      </c>
      <c r="E2405" s="110" t="s">
        <v>5130</v>
      </c>
      <c r="F2405" s="110" t="s">
        <v>5131</v>
      </c>
      <c r="G2405" s="112">
        <v>1984</v>
      </c>
      <c r="H2405" s="113" t="s">
        <v>4378</v>
      </c>
      <c r="I2405" s="60" t="s">
        <v>222</v>
      </c>
      <c r="J2405" s="114">
        <v>41331</v>
      </c>
      <c r="K2405" s="126"/>
    </row>
    <row r="2406" spans="1:11" s="14" customFormat="1" ht="12.75" x14ac:dyDescent="0.2">
      <c r="A2406" s="61"/>
      <c r="B2406" s="17"/>
      <c r="C2406" s="59">
        <v>453</v>
      </c>
      <c r="D2406" s="62" t="s">
        <v>4254</v>
      </c>
      <c r="E2406" s="62" t="s">
        <v>5132</v>
      </c>
      <c r="F2406" s="62" t="s">
        <v>5133</v>
      </c>
      <c r="G2406" s="63">
        <v>1948</v>
      </c>
      <c r="H2406" s="64"/>
      <c r="I2406" s="57"/>
      <c r="J2406" s="65"/>
      <c r="K2406" s="17"/>
    </row>
    <row r="2407" spans="1:11" s="14" customFormat="1" ht="12.75" x14ac:dyDescent="0.2">
      <c r="A2407" s="61" t="s">
        <v>1</v>
      </c>
      <c r="B2407" s="17"/>
      <c r="C2407" s="59">
        <v>454</v>
      </c>
      <c r="D2407" s="62" t="s">
        <v>4254</v>
      </c>
      <c r="E2407" s="62" t="s">
        <v>5134</v>
      </c>
      <c r="F2407" s="62" t="s">
        <v>5135</v>
      </c>
      <c r="G2407" s="63">
        <v>1817</v>
      </c>
      <c r="H2407" s="64"/>
      <c r="I2407" s="57"/>
      <c r="J2407" s="65"/>
      <c r="K2407" s="17"/>
    </row>
    <row r="2408" spans="1:11" s="14" customFormat="1" ht="25.5" x14ac:dyDescent="0.2">
      <c r="A2408" s="61" t="s">
        <v>1</v>
      </c>
      <c r="B2408" s="17"/>
      <c r="C2408" s="59">
        <v>455</v>
      </c>
      <c r="D2408" s="84" t="s">
        <v>4219</v>
      </c>
      <c r="E2408" s="62" t="s">
        <v>5136</v>
      </c>
      <c r="F2408" s="62" t="s">
        <v>5137</v>
      </c>
      <c r="G2408" s="63">
        <v>1914</v>
      </c>
      <c r="H2408" s="64"/>
      <c r="I2408" s="57" t="s">
        <v>5138</v>
      </c>
      <c r="J2408" s="65">
        <v>43043</v>
      </c>
      <c r="K2408" s="17"/>
    </row>
    <row r="2409" spans="1:11" s="14" customFormat="1" ht="63.75" x14ac:dyDescent="0.2">
      <c r="A2409" s="61"/>
      <c r="B2409" s="17"/>
      <c r="C2409" s="59">
        <v>456</v>
      </c>
      <c r="D2409" s="62" t="s">
        <v>4219</v>
      </c>
      <c r="E2409" s="62" t="s">
        <v>5139</v>
      </c>
      <c r="F2409" s="62" t="s">
        <v>5140</v>
      </c>
      <c r="G2409" s="57">
        <v>1884</v>
      </c>
      <c r="H2409" s="64"/>
      <c r="I2409" s="57" t="s">
        <v>4246</v>
      </c>
      <c r="J2409" s="65">
        <v>41117</v>
      </c>
      <c r="K2409" s="17"/>
    </row>
    <row r="2410" spans="1:11" s="14" customFormat="1" ht="25.5" x14ac:dyDescent="0.2">
      <c r="A2410" s="61"/>
      <c r="B2410" s="17"/>
      <c r="C2410" s="59">
        <v>457</v>
      </c>
      <c r="D2410" s="62" t="s">
        <v>4254</v>
      </c>
      <c r="E2410" s="62" t="s">
        <v>5141</v>
      </c>
      <c r="F2410" s="62" t="s">
        <v>5142</v>
      </c>
      <c r="G2410" s="63">
        <v>1918</v>
      </c>
      <c r="H2410" s="64"/>
      <c r="I2410" s="57"/>
      <c r="J2410" s="65"/>
      <c r="K2410" s="17"/>
    </row>
    <row r="2411" spans="1:11" s="14" customFormat="1" ht="38.25" x14ac:dyDescent="0.2">
      <c r="A2411" s="61" t="s">
        <v>1</v>
      </c>
      <c r="B2411" s="17"/>
      <c r="C2411" s="59">
        <v>458</v>
      </c>
      <c r="D2411" s="62" t="s">
        <v>5143</v>
      </c>
      <c r="E2411" s="62" t="s">
        <v>5144</v>
      </c>
      <c r="F2411" s="62" t="s">
        <v>5145</v>
      </c>
      <c r="G2411" s="63">
        <v>2004</v>
      </c>
      <c r="H2411" s="345"/>
      <c r="I2411" s="13"/>
      <c r="J2411" s="65"/>
      <c r="K2411" s="17"/>
    </row>
    <row r="2412" spans="1:11" s="14" customFormat="1" ht="12.75" x14ac:dyDescent="0.2">
      <c r="A2412" s="61"/>
      <c r="B2412" s="17"/>
      <c r="C2412" s="59">
        <v>459</v>
      </c>
      <c r="D2412" s="62" t="s">
        <v>4254</v>
      </c>
      <c r="E2412" s="62" t="s">
        <v>5146</v>
      </c>
      <c r="F2412" s="85" t="s">
        <v>5147</v>
      </c>
      <c r="G2412" s="63"/>
      <c r="H2412" s="64"/>
      <c r="I2412" s="57"/>
      <c r="J2412" s="65"/>
      <c r="K2412" s="17"/>
    </row>
    <row r="2413" spans="1:11" s="14" customFormat="1" ht="89.25" x14ac:dyDescent="0.2">
      <c r="A2413" s="61"/>
      <c r="B2413" s="17"/>
      <c r="C2413" s="59">
        <v>460</v>
      </c>
      <c r="D2413" s="62" t="s">
        <v>4254</v>
      </c>
      <c r="E2413" s="62" t="s">
        <v>5148</v>
      </c>
      <c r="F2413" s="62" t="s">
        <v>5149</v>
      </c>
      <c r="G2413" s="63">
        <v>1860</v>
      </c>
      <c r="H2413" s="64"/>
      <c r="I2413" s="57" t="s">
        <v>4246</v>
      </c>
      <c r="J2413" s="65"/>
      <c r="K2413" s="17"/>
    </row>
    <row r="2414" spans="1:11" s="14" customFormat="1" ht="25.5" x14ac:dyDescent="0.2">
      <c r="A2414" s="61" t="s">
        <v>1</v>
      </c>
      <c r="B2414" s="17"/>
      <c r="C2414" s="59">
        <v>461</v>
      </c>
      <c r="D2414" s="62" t="s">
        <v>4254</v>
      </c>
      <c r="E2414" s="62" t="s">
        <v>5150</v>
      </c>
      <c r="F2414" s="62" t="s">
        <v>5151</v>
      </c>
      <c r="G2414" s="63">
        <v>1862</v>
      </c>
      <c r="H2414" s="64"/>
      <c r="I2414" s="57"/>
      <c r="J2414" s="65"/>
      <c r="K2414" s="17"/>
    </row>
    <row r="2415" spans="1:11" s="14" customFormat="1" ht="25.5" x14ac:dyDescent="0.2">
      <c r="A2415" s="61"/>
      <c r="B2415" s="17"/>
      <c r="C2415" s="59">
        <v>462</v>
      </c>
      <c r="D2415" s="62" t="s">
        <v>4219</v>
      </c>
      <c r="E2415" s="62" t="s">
        <v>5152</v>
      </c>
      <c r="F2415" s="62" t="s">
        <v>5153</v>
      </c>
      <c r="G2415" s="57">
        <v>1923</v>
      </c>
      <c r="H2415" s="64"/>
      <c r="I2415" s="57" t="s">
        <v>4246</v>
      </c>
      <c r="J2415" s="65">
        <v>41117</v>
      </c>
      <c r="K2415" s="17"/>
    </row>
    <row r="2416" spans="1:11" s="14" customFormat="1" ht="38.25" x14ac:dyDescent="0.2">
      <c r="A2416" s="61"/>
      <c r="B2416" s="17"/>
      <c r="C2416" s="59">
        <v>463</v>
      </c>
      <c r="D2416" s="62" t="s">
        <v>4219</v>
      </c>
      <c r="E2416" s="62" t="s">
        <v>5154</v>
      </c>
      <c r="F2416" s="62" t="s">
        <v>5155</v>
      </c>
      <c r="G2416" s="57">
        <v>1744</v>
      </c>
      <c r="H2416" s="64"/>
      <c r="I2416" s="57" t="s">
        <v>4246</v>
      </c>
      <c r="J2416" s="65">
        <v>41117</v>
      </c>
      <c r="K2416" s="17"/>
    </row>
    <row r="2417" spans="1:11" s="14" customFormat="1" ht="25.5" x14ac:dyDescent="0.2">
      <c r="A2417" s="61" t="s">
        <v>1</v>
      </c>
      <c r="B2417" s="17"/>
      <c r="C2417" s="59">
        <v>464</v>
      </c>
      <c r="D2417" s="62" t="s">
        <v>4254</v>
      </c>
      <c r="E2417" s="62" t="s">
        <v>5156</v>
      </c>
      <c r="F2417" s="62" t="s">
        <v>5157</v>
      </c>
      <c r="G2417" s="63">
        <v>1992</v>
      </c>
      <c r="H2417" s="64"/>
      <c r="I2417" s="57"/>
      <c r="J2417" s="65"/>
      <c r="K2417" s="17"/>
    </row>
    <row r="2418" spans="1:11" s="14" customFormat="1" ht="25.5" x14ac:dyDescent="0.2">
      <c r="A2418" s="61"/>
      <c r="B2418" s="17"/>
      <c r="C2418" s="59">
        <v>465</v>
      </c>
      <c r="D2418" s="62" t="s">
        <v>4219</v>
      </c>
      <c r="E2418" s="62" t="s">
        <v>5158</v>
      </c>
      <c r="F2418" s="62" t="s">
        <v>5159</v>
      </c>
      <c r="G2418" s="57">
        <v>1855</v>
      </c>
      <c r="H2418" s="64"/>
      <c r="I2418" s="57" t="s">
        <v>4246</v>
      </c>
      <c r="J2418" s="65" t="s">
        <v>5160</v>
      </c>
      <c r="K2418" s="17"/>
    </row>
    <row r="2419" spans="1:11" s="14" customFormat="1" ht="63.75" x14ac:dyDescent="0.2">
      <c r="A2419" s="61"/>
      <c r="B2419" s="17"/>
      <c r="C2419" s="59">
        <v>466</v>
      </c>
      <c r="D2419" s="62" t="s">
        <v>4219</v>
      </c>
      <c r="E2419" s="62" t="s">
        <v>5161</v>
      </c>
      <c r="F2419" s="62" t="s">
        <v>5162</v>
      </c>
      <c r="G2419" s="57">
        <v>1868</v>
      </c>
      <c r="H2419" s="63"/>
      <c r="I2419" s="57" t="s">
        <v>4246</v>
      </c>
      <c r="J2419" s="65">
        <v>41117</v>
      </c>
      <c r="K2419" s="17"/>
    </row>
    <row r="2420" spans="1:11" s="14" customFormat="1" ht="38.25" x14ac:dyDescent="0.2">
      <c r="A2420" s="61" t="s">
        <v>925</v>
      </c>
      <c r="B2420" s="17"/>
      <c r="C2420" s="59">
        <v>467</v>
      </c>
      <c r="D2420" s="62" t="s">
        <v>4219</v>
      </c>
      <c r="E2420" s="62" t="s">
        <v>5163</v>
      </c>
      <c r="F2420" s="62" t="s">
        <v>5164</v>
      </c>
      <c r="G2420" s="57">
        <v>1935</v>
      </c>
      <c r="H2420" s="63"/>
      <c r="I2420" s="57" t="s">
        <v>4246</v>
      </c>
      <c r="J2420" s="65">
        <v>41117</v>
      </c>
      <c r="K2420" s="17"/>
    </row>
    <row r="2421" spans="1:11" s="14" customFormat="1" ht="51" x14ac:dyDescent="0.2">
      <c r="A2421" s="109"/>
      <c r="B2421" s="126"/>
      <c r="C2421" s="59">
        <v>468</v>
      </c>
      <c r="D2421" s="110" t="s">
        <v>5165</v>
      </c>
      <c r="E2421" s="110" t="s">
        <v>5166</v>
      </c>
      <c r="F2421" s="110" t="s">
        <v>5167</v>
      </c>
      <c r="G2421" s="112">
        <v>1970</v>
      </c>
      <c r="H2421" s="113" t="s">
        <v>4378</v>
      </c>
      <c r="I2421" s="60" t="s">
        <v>222</v>
      </c>
      <c r="J2421" s="140">
        <v>41331</v>
      </c>
      <c r="K2421" s="126"/>
    </row>
    <row r="2422" spans="1:11" s="14" customFormat="1" ht="25.5" x14ac:dyDescent="0.2">
      <c r="A2422" s="61"/>
      <c r="B2422" s="17"/>
      <c r="C2422" s="59">
        <v>469</v>
      </c>
      <c r="D2422" s="62" t="s">
        <v>4219</v>
      </c>
      <c r="E2422" s="62" t="s">
        <v>5168</v>
      </c>
      <c r="F2422" s="62" t="s">
        <v>5167</v>
      </c>
      <c r="G2422" s="57">
        <v>1970</v>
      </c>
      <c r="H2422" s="181"/>
      <c r="I2422" s="57" t="s">
        <v>4246</v>
      </c>
      <c r="J2422" s="65">
        <v>41117</v>
      </c>
      <c r="K2422" s="17"/>
    </row>
    <row r="2423" spans="1:11" s="14" customFormat="1" ht="25.5" x14ac:dyDescent="0.2">
      <c r="A2423" s="61"/>
      <c r="B2423" s="17"/>
      <c r="C2423" s="59">
        <v>470</v>
      </c>
      <c r="D2423" s="62" t="s">
        <v>4254</v>
      </c>
      <c r="E2423" s="85" t="s">
        <v>5169</v>
      </c>
      <c r="F2423" s="62" t="s">
        <v>5170</v>
      </c>
      <c r="G2423" s="63"/>
      <c r="H2423" s="64"/>
      <c r="I2423" s="57" t="s">
        <v>5171</v>
      </c>
      <c r="J2423" s="65">
        <v>42378</v>
      </c>
      <c r="K2423" s="17"/>
    </row>
    <row r="2424" spans="1:11" s="14" customFormat="1" ht="25.5" x14ac:dyDescent="0.2">
      <c r="A2424" s="61"/>
      <c r="B2424" s="17"/>
      <c r="C2424" s="59">
        <v>471</v>
      </c>
      <c r="D2424" s="62" t="s">
        <v>4254</v>
      </c>
      <c r="E2424" s="62" t="s">
        <v>5172</v>
      </c>
      <c r="F2424" s="62" t="s">
        <v>5173</v>
      </c>
      <c r="G2424" s="63">
        <v>1925</v>
      </c>
      <c r="H2424" s="106"/>
      <c r="I2424" s="64"/>
      <c r="J2424" s="65"/>
      <c r="K2424" s="17"/>
    </row>
    <row r="2425" spans="1:11" s="14" customFormat="1" ht="12.75" x14ac:dyDescent="0.2">
      <c r="A2425" s="61"/>
      <c r="B2425" s="17"/>
      <c r="C2425" s="59">
        <v>472</v>
      </c>
      <c r="D2425" s="62" t="s">
        <v>4254</v>
      </c>
      <c r="E2425" s="62" t="s">
        <v>5174</v>
      </c>
      <c r="F2425" s="85" t="s">
        <v>5175</v>
      </c>
      <c r="G2425" s="63">
        <v>1921</v>
      </c>
      <c r="H2425" s="64"/>
      <c r="I2425" s="57" t="s">
        <v>580</v>
      </c>
      <c r="J2425" s="65"/>
      <c r="K2425" s="17"/>
    </row>
    <row r="2426" spans="1:11" s="14" customFormat="1" ht="25.5" x14ac:dyDescent="0.2">
      <c r="A2426" s="57" t="s">
        <v>52</v>
      </c>
      <c r="B2426" s="17"/>
      <c r="C2426" s="59">
        <v>473</v>
      </c>
      <c r="D2426" s="62" t="s">
        <v>4219</v>
      </c>
      <c r="E2426" s="62" t="s">
        <v>5176</v>
      </c>
      <c r="F2426" s="62" t="s">
        <v>5177</v>
      </c>
      <c r="G2426" s="63">
        <v>1832</v>
      </c>
      <c r="H2426" s="64"/>
      <c r="I2426" s="57" t="s">
        <v>222</v>
      </c>
      <c r="J2426" s="65">
        <v>41124</v>
      </c>
      <c r="K2426" s="17"/>
    </row>
    <row r="2427" spans="1:11" s="14" customFormat="1" ht="25.5" x14ac:dyDescent="0.2">
      <c r="A2427" s="61" t="s">
        <v>1</v>
      </c>
      <c r="B2427" s="17"/>
      <c r="C2427" s="59">
        <v>474</v>
      </c>
      <c r="D2427" s="84" t="s">
        <v>4219</v>
      </c>
      <c r="E2427" s="62" t="s">
        <v>5178</v>
      </c>
      <c r="F2427" s="97" t="s">
        <v>5179</v>
      </c>
      <c r="G2427" s="96">
        <v>1847</v>
      </c>
      <c r="H2427" s="335"/>
      <c r="I2427" s="57" t="s">
        <v>4439</v>
      </c>
      <c r="J2427" s="65">
        <v>43125</v>
      </c>
      <c r="K2427" s="17"/>
    </row>
    <row r="2428" spans="1:11" s="14" customFormat="1" ht="25.5" x14ac:dyDescent="0.2">
      <c r="A2428" s="61"/>
      <c r="B2428" s="17"/>
      <c r="C2428" s="59">
        <v>475</v>
      </c>
      <c r="D2428" s="62" t="s">
        <v>4219</v>
      </c>
      <c r="E2428" s="62" t="s">
        <v>5180</v>
      </c>
      <c r="F2428" s="62" t="s">
        <v>5181</v>
      </c>
      <c r="G2428" s="57">
        <v>1983</v>
      </c>
      <c r="H2428" s="63"/>
      <c r="I2428" s="57" t="s">
        <v>4246</v>
      </c>
      <c r="J2428" s="65">
        <v>41117</v>
      </c>
      <c r="K2428" s="17"/>
    </row>
    <row r="2429" spans="1:11" s="14" customFormat="1" ht="38.25" x14ac:dyDescent="0.2">
      <c r="A2429" s="61"/>
      <c r="B2429" s="17"/>
      <c r="C2429" s="59">
        <v>476</v>
      </c>
      <c r="D2429" s="62" t="s">
        <v>4219</v>
      </c>
      <c r="E2429" s="62" t="s">
        <v>5182</v>
      </c>
      <c r="F2429" s="62" t="s">
        <v>5183</v>
      </c>
      <c r="G2429" s="57">
        <v>1843</v>
      </c>
      <c r="H2429" s="63"/>
      <c r="I2429" s="57" t="s">
        <v>4246</v>
      </c>
      <c r="J2429" s="65">
        <v>41117</v>
      </c>
      <c r="K2429" s="17"/>
    </row>
    <row r="2430" spans="1:11" s="14" customFormat="1" ht="25.5" x14ac:dyDescent="0.2">
      <c r="A2430" s="61" t="s">
        <v>1</v>
      </c>
      <c r="B2430" s="17"/>
      <c r="C2430" s="59">
        <v>477</v>
      </c>
      <c r="D2430" s="84" t="s">
        <v>4307</v>
      </c>
      <c r="E2430" s="62" t="s">
        <v>5184</v>
      </c>
      <c r="F2430" s="62" t="s">
        <v>5185</v>
      </c>
      <c r="G2430" s="63">
        <v>1994</v>
      </c>
      <c r="H2430" s="64"/>
      <c r="I2430" s="57" t="s">
        <v>1</v>
      </c>
      <c r="J2430" s="65">
        <v>43175</v>
      </c>
      <c r="K2430" s="17"/>
    </row>
    <row r="2431" spans="1:11" s="14" customFormat="1" ht="51" x14ac:dyDescent="0.2">
      <c r="A2431" s="61" t="s">
        <v>1</v>
      </c>
      <c r="B2431" s="17"/>
      <c r="C2431" s="59">
        <v>478</v>
      </c>
      <c r="D2431" s="62" t="s">
        <v>4219</v>
      </c>
      <c r="E2431" s="85" t="s">
        <v>5186</v>
      </c>
      <c r="F2431" s="62" t="s">
        <v>5187</v>
      </c>
      <c r="G2431" s="57">
        <v>2014</v>
      </c>
      <c r="H2431" s="63"/>
      <c r="I2431" s="57"/>
      <c r="J2431" s="65">
        <v>41954</v>
      </c>
      <c r="K2431" s="17"/>
    </row>
    <row r="2432" spans="1:11" s="14" customFormat="1" ht="51" x14ac:dyDescent="0.2">
      <c r="A2432" s="61" t="s">
        <v>1</v>
      </c>
      <c r="B2432" s="17"/>
      <c r="C2432" s="59">
        <v>479</v>
      </c>
      <c r="D2432" s="84" t="s">
        <v>4968</v>
      </c>
      <c r="E2432" s="62" t="s">
        <v>5188</v>
      </c>
      <c r="F2432" s="62" t="s">
        <v>5189</v>
      </c>
      <c r="G2432" s="63">
        <v>1977</v>
      </c>
      <c r="H2432" s="64"/>
      <c r="I2432" s="57" t="s">
        <v>1</v>
      </c>
      <c r="J2432" s="65">
        <v>43176</v>
      </c>
      <c r="K2432" s="17"/>
    </row>
    <row r="2433" spans="1:11" s="14" customFormat="1" ht="25.5" x14ac:dyDescent="0.2">
      <c r="A2433" s="61"/>
      <c r="B2433" s="17"/>
      <c r="C2433" s="59">
        <v>480</v>
      </c>
      <c r="D2433" s="62" t="s">
        <v>4219</v>
      </c>
      <c r="E2433" s="62" t="s">
        <v>5190</v>
      </c>
      <c r="F2433" s="62" t="s">
        <v>5191</v>
      </c>
      <c r="G2433" s="57">
        <v>1883</v>
      </c>
      <c r="H2433" s="181"/>
      <c r="I2433" s="57" t="s">
        <v>4246</v>
      </c>
      <c r="J2433" s="65">
        <v>41117</v>
      </c>
      <c r="K2433" s="17"/>
    </row>
    <row r="2434" spans="1:11" s="14" customFormat="1" ht="25.5" x14ac:dyDescent="0.2">
      <c r="A2434" s="61" t="s">
        <v>1</v>
      </c>
      <c r="B2434" s="17"/>
      <c r="C2434" s="59">
        <v>481</v>
      </c>
      <c r="D2434" s="62" t="s">
        <v>4254</v>
      </c>
      <c r="E2434" s="62" t="s">
        <v>5192</v>
      </c>
      <c r="F2434" s="85" t="s">
        <v>5193</v>
      </c>
      <c r="G2434" s="63" t="s">
        <v>5194</v>
      </c>
      <c r="H2434" s="63"/>
      <c r="I2434" s="57" t="s">
        <v>5195</v>
      </c>
      <c r="J2434" s="65">
        <v>42608</v>
      </c>
      <c r="K2434" s="17"/>
    </row>
    <row r="2435" spans="1:11" s="14" customFormat="1" ht="25.5" x14ac:dyDescent="0.2">
      <c r="A2435" s="61" t="s">
        <v>1</v>
      </c>
      <c r="B2435" s="17"/>
      <c r="C2435" s="59">
        <v>482</v>
      </c>
      <c r="D2435" s="62" t="s">
        <v>4254</v>
      </c>
      <c r="E2435" s="85" t="s">
        <v>5196</v>
      </c>
      <c r="F2435" s="62" t="s">
        <v>5197</v>
      </c>
      <c r="G2435" s="63">
        <v>1900</v>
      </c>
      <c r="H2435" s="63"/>
      <c r="I2435" s="57"/>
      <c r="J2435" s="65">
        <v>40352</v>
      </c>
      <c r="K2435" s="17"/>
    </row>
    <row r="2436" spans="1:11" s="14" customFormat="1" ht="51" x14ac:dyDescent="0.2">
      <c r="A2436" s="61" t="s">
        <v>1</v>
      </c>
      <c r="B2436" s="17"/>
      <c r="C2436" s="59">
        <v>483</v>
      </c>
      <c r="D2436" s="62" t="s">
        <v>4254</v>
      </c>
      <c r="E2436" s="85" t="s">
        <v>5198</v>
      </c>
      <c r="F2436" s="62" t="s">
        <v>5199</v>
      </c>
      <c r="G2436" s="63">
        <v>1882</v>
      </c>
      <c r="H2436" s="64"/>
      <c r="I2436" s="57" t="s">
        <v>5200</v>
      </c>
      <c r="J2436" s="65"/>
      <c r="K2436" s="17"/>
    </row>
    <row r="2437" spans="1:11" s="14" customFormat="1" ht="51" x14ac:dyDescent="0.2">
      <c r="A2437" s="61" t="s">
        <v>1</v>
      </c>
      <c r="B2437" s="17"/>
      <c r="C2437" s="59">
        <v>484</v>
      </c>
      <c r="D2437" s="62" t="s">
        <v>4219</v>
      </c>
      <c r="E2437" s="62" t="s">
        <v>5201</v>
      </c>
      <c r="F2437" s="62" t="s">
        <v>5202</v>
      </c>
      <c r="G2437" s="63" t="s">
        <v>5203</v>
      </c>
      <c r="H2437" s="94"/>
      <c r="I2437" s="57"/>
      <c r="J2437" s="65">
        <v>42231</v>
      </c>
      <c r="K2437" s="17"/>
    </row>
    <row r="2438" spans="1:11" s="14" customFormat="1" ht="25.5" x14ac:dyDescent="0.2">
      <c r="A2438" s="61"/>
      <c r="B2438" s="17"/>
      <c r="C2438" s="59">
        <v>485</v>
      </c>
      <c r="D2438" s="62" t="s">
        <v>4310</v>
      </c>
      <c r="E2438" s="62" t="s">
        <v>2881</v>
      </c>
      <c r="F2438" s="62" t="s">
        <v>5204</v>
      </c>
      <c r="G2438" s="63"/>
      <c r="H2438" s="64"/>
      <c r="I2438" s="57"/>
      <c r="J2438" s="65">
        <v>41841</v>
      </c>
      <c r="K2438" s="17"/>
    </row>
    <row r="2439" spans="1:11" s="14" customFormat="1" ht="89.25" x14ac:dyDescent="0.2">
      <c r="A2439" s="61"/>
      <c r="B2439" s="17"/>
      <c r="C2439" s="59">
        <v>486</v>
      </c>
      <c r="D2439" s="62" t="s">
        <v>4219</v>
      </c>
      <c r="E2439" s="62" t="s">
        <v>5205</v>
      </c>
      <c r="F2439" s="62" t="s">
        <v>5206</v>
      </c>
      <c r="G2439" s="57">
        <v>1896</v>
      </c>
      <c r="H2439" s="345"/>
      <c r="I2439" s="57" t="s">
        <v>4246</v>
      </c>
      <c r="J2439" s="65">
        <v>41117</v>
      </c>
      <c r="K2439" s="17"/>
    </row>
    <row r="2440" spans="1:11" s="14" customFormat="1" ht="51" x14ac:dyDescent="0.2">
      <c r="A2440" s="61"/>
      <c r="B2440" s="17"/>
      <c r="C2440" s="59">
        <v>487</v>
      </c>
      <c r="D2440" s="62" t="s">
        <v>4219</v>
      </c>
      <c r="E2440" s="62" t="s">
        <v>5207</v>
      </c>
      <c r="F2440" s="62" t="s">
        <v>5208</v>
      </c>
      <c r="G2440" s="57">
        <v>1889</v>
      </c>
      <c r="H2440" s="63"/>
      <c r="I2440" s="57" t="s">
        <v>4246</v>
      </c>
      <c r="J2440" s="65">
        <v>41841</v>
      </c>
      <c r="K2440" s="17"/>
    </row>
    <row r="2441" spans="1:11" s="14" customFormat="1" ht="38.25" x14ac:dyDescent="0.2">
      <c r="A2441" s="61" t="s">
        <v>1</v>
      </c>
      <c r="B2441" s="17"/>
      <c r="C2441" s="59">
        <v>488</v>
      </c>
      <c r="D2441" s="62" t="s">
        <v>4254</v>
      </c>
      <c r="E2441" s="62" t="s">
        <v>5209</v>
      </c>
      <c r="F2441" s="62" t="s">
        <v>5210</v>
      </c>
      <c r="G2441" s="63">
        <v>1859</v>
      </c>
      <c r="H2441" s="57"/>
      <c r="I2441" s="61" t="s">
        <v>3707</v>
      </c>
      <c r="J2441" s="65">
        <v>39727</v>
      </c>
      <c r="K2441" s="17"/>
    </row>
    <row r="2442" spans="1:11" s="14" customFormat="1" ht="38.25" x14ac:dyDescent="0.2">
      <c r="A2442" s="61"/>
      <c r="B2442" s="17"/>
      <c r="C2442" s="59">
        <v>489</v>
      </c>
      <c r="D2442" s="62" t="s">
        <v>4219</v>
      </c>
      <c r="E2442" s="62" t="s">
        <v>5211</v>
      </c>
      <c r="F2442" s="62" t="s">
        <v>5212</v>
      </c>
      <c r="G2442" s="63">
        <v>1895</v>
      </c>
      <c r="H2442" s="57"/>
      <c r="I2442" s="96"/>
      <c r="J2442" s="65">
        <v>41709</v>
      </c>
      <c r="K2442" s="17"/>
    </row>
    <row r="2443" spans="1:11" s="14" customFormat="1" ht="38.25" x14ac:dyDescent="0.2">
      <c r="A2443" s="61" t="s">
        <v>5213</v>
      </c>
      <c r="B2443" s="17"/>
      <c r="C2443" s="59">
        <v>490</v>
      </c>
      <c r="D2443" s="62" t="s">
        <v>4254</v>
      </c>
      <c r="E2443" s="62" t="s">
        <v>5214</v>
      </c>
      <c r="F2443" s="62" t="s">
        <v>5215</v>
      </c>
      <c r="G2443" s="63">
        <v>1892</v>
      </c>
      <c r="H2443" s="57"/>
      <c r="I2443" s="61"/>
      <c r="J2443" s="65">
        <v>40352</v>
      </c>
      <c r="K2443" s="17"/>
    </row>
    <row r="2444" spans="1:11" s="14" customFormat="1" ht="76.5" x14ac:dyDescent="0.2">
      <c r="A2444" s="61"/>
      <c r="B2444" s="68"/>
      <c r="C2444" s="59">
        <v>491</v>
      </c>
      <c r="D2444" s="62" t="s">
        <v>4307</v>
      </c>
      <c r="E2444" s="62" t="s">
        <v>5216</v>
      </c>
      <c r="F2444" s="62" t="s">
        <v>5217</v>
      </c>
      <c r="G2444" s="64">
        <v>1874</v>
      </c>
      <c r="H2444" s="64"/>
      <c r="I2444" s="57"/>
      <c r="J2444" s="65">
        <v>42294</v>
      </c>
      <c r="K2444" s="17"/>
    </row>
    <row r="2445" spans="1:11" s="14" customFormat="1" ht="38.25" x14ac:dyDescent="0.2">
      <c r="A2445" s="61"/>
      <c r="B2445" s="17"/>
      <c r="C2445" s="59">
        <v>492</v>
      </c>
      <c r="D2445" s="62" t="s">
        <v>4219</v>
      </c>
      <c r="E2445" s="62" t="s">
        <v>5218</v>
      </c>
      <c r="F2445" s="62" t="s">
        <v>5219</v>
      </c>
      <c r="G2445" s="63">
        <v>1843</v>
      </c>
      <c r="H2445" s="64"/>
      <c r="I2445" s="57" t="s">
        <v>5220</v>
      </c>
      <c r="J2445" s="65">
        <v>41890</v>
      </c>
      <c r="K2445" s="17"/>
    </row>
    <row r="2446" spans="1:11" s="14" customFormat="1" ht="51" x14ac:dyDescent="0.2">
      <c r="A2446" s="61"/>
      <c r="B2446" s="17"/>
      <c r="C2446" s="59">
        <v>493</v>
      </c>
      <c r="D2446" s="84" t="s">
        <v>4219</v>
      </c>
      <c r="E2446" s="62" t="s">
        <v>5221</v>
      </c>
      <c r="F2446" s="62" t="s">
        <v>5222</v>
      </c>
      <c r="G2446" s="63">
        <v>1744</v>
      </c>
      <c r="H2446" s="64"/>
      <c r="I2446" s="57" t="s">
        <v>4318</v>
      </c>
      <c r="J2446" s="65">
        <v>42609</v>
      </c>
      <c r="K2446" s="17"/>
    </row>
    <row r="2447" spans="1:11" s="14" customFormat="1" ht="63.75" x14ac:dyDescent="0.2">
      <c r="A2447" s="61"/>
      <c r="B2447" s="17"/>
      <c r="C2447" s="59">
        <v>494</v>
      </c>
      <c r="D2447" s="62" t="s">
        <v>4219</v>
      </c>
      <c r="E2447" s="62" t="s">
        <v>5223</v>
      </c>
      <c r="F2447" s="62" t="s">
        <v>5224</v>
      </c>
      <c r="G2447" s="57">
        <v>1747</v>
      </c>
      <c r="H2447" s="64"/>
      <c r="I2447" s="57" t="s">
        <v>4246</v>
      </c>
      <c r="J2447" s="65">
        <v>41117</v>
      </c>
      <c r="K2447" s="17"/>
    </row>
    <row r="2448" spans="1:11" s="14" customFormat="1" ht="89.25" x14ac:dyDescent="0.2">
      <c r="A2448" s="61" t="s">
        <v>1</v>
      </c>
      <c r="B2448" s="17"/>
      <c r="C2448" s="59">
        <v>495</v>
      </c>
      <c r="D2448" s="62" t="s">
        <v>4219</v>
      </c>
      <c r="E2448" s="62" t="s">
        <v>5225</v>
      </c>
      <c r="F2448" s="85" t="s">
        <v>1428</v>
      </c>
      <c r="G2448" s="63">
        <v>1795</v>
      </c>
      <c r="H2448" s="64"/>
      <c r="I2448" s="57" t="s">
        <v>4321</v>
      </c>
      <c r="J2448" s="65" t="s">
        <v>5160</v>
      </c>
      <c r="K2448" s="17"/>
    </row>
    <row r="2449" spans="1:11" s="14" customFormat="1" ht="25.5" x14ac:dyDescent="0.2">
      <c r="A2449" s="61" t="s">
        <v>1</v>
      </c>
      <c r="B2449" s="17"/>
      <c r="C2449" s="59">
        <v>496</v>
      </c>
      <c r="D2449" s="84" t="s">
        <v>4254</v>
      </c>
      <c r="E2449" s="62" t="s">
        <v>5226</v>
      </c>
      <c r="F2449" s="62" t="s">
        <v>5227</v>
      </c>
      <c r="G2449" s="63">
        <v>1938</v>
      </c>
      <c r="H2449" s="64"/>
      <c r="I2449" s="57" t="s">
        <v>1</v>
      </c>
      <c r="J2449" s="65">
        <v>43179</v>
      </c>
      <c r="K2449" s="17"/>
    </row>
    <row r="2450" spans="1:11" s="14" customFormat="1" ht="38.25" x14ac:dyDescent="0.2">
      <c r="A2450" s="61"/>
      <c r="B2450" s="17"/>
      <c r="C2450" s="59">
        <v>497</v>
      </c>
      <c r="D2450" s="62" t="s">
        <v>4219</v>
      </c>
      <c r="E2450" s="62" t="s">
        <v>5228</v>
      </c>
      <c r="F2450" s="62" t="s">
        <v>5229</v>
      </c>
      <c r="G2450" s="57">
        <v>1842</v>
      </c>
      <c r="H2450" s="64"/>
      <c r="I2450" s="57" t="s">
        <v>4246</v>
      </c>
      <c r="J2450" s="65">
        <v>41117</v>
      </c>
      <c r="K2450" s="17"/>
    </row>
    <row r="2451" spans="1:11" s="14" customFormat="1" ht="89.25" x14ac:dyDescent="0.2">
      <c r="A2451" s="61"/>
      <c r="B2451" s="17"/>
      <c r="C2451" s="59">
        <v>498</v>
      </c>
      <c r="D2451" s="62" t="s">
        <v>4219</v>
      </c>
      <c r="E2451" s="62" t="s">
        <v>5230</v>
      </c>
      <c r="F2451" s="62" t="s">
        <v>5231</v>
      </c>
      <c r="G2451" s="57">
        <v>1923</v>
      </c>
      <c r="H2451" s="64"/>
      <c r="I2451" s="13" t="s">
        <v>4246</v>
      </c>
      <c r="J2451" s="65">
        <v>41117</v>
      </c>
      <c r="K2451" s="17"/>
    </row>
    <row r="2452" spans="1:11" s="14" customFormat="1" ht="51" x14ac:dyDescent="0.2">
      <c r="A2452" s="61"/>
      <c r="B2452" s="120"/>
      <c r="C2452" s="59">
        <v>499</v>
      </c>
      <c r="D2452" s="62" t="s">
        <v>4254</v>
      </c>
      <c r="E2452" s="85" t="s">
        <v>5232</v>
      </c>
      <c r="F2452" s="85" t="s">
        <v>5233</v>
      </c>
      <c r="G2452" s="63" t="s">
        <v>5234</v>
      </c>
      <c r="H2452" s="64"/>
      <c r="I2452" s="57" t="s">
        <v>580</v>
      </c>
      <c r="J2452" s="65"/>
      <c r="K2452" s="17"/>
    </row>
    <row r="2453" spans="1:11" s="14" customFormat="1" ht="38.25" x14ac:dyDescent="0.2">
      <c r="A2453" s="61" t="s">
        <v>1</v>
      </c>
      <c r="B2453" s="17"/>
      <c r="C2453" s="59">
        <v>500</v>
      </c>
      <c r="D2453" s="62" t="s">
        <v>4254</v>
      </c>
      <c r="E2453" s="62" t="s">
        <v>5235</v>
      </c>
      <c r="F2453" s="85" t="s">
        <v>5236</v>
      </c>
      <c r="G2453" s="63">
        <v>1866</v>
      </c>
      <c r="H2453" s="345"/>
      <c r="I2453" s="57"/>
      <c r="J2453" s="65">
        <v>41838</v>
      </c>
      <c r="K2453" s="17"/>
    </row>
    <row r="2454" spans="1:11" s="14" customFormat="1" ht="51" x14ac:dyDescent="0.2">
      <c r="A2454" s="61" t="s">
        <v>1</v>
      </c>
      <c r="B2454" s="17"/>
      <c r="C2454" s="59">
        <v>501</v>
      </c>
      <c r="D2454" s="62" t="s">
        <v>4219</v>
      </c>
      <c r="E2454" s="62" t="s">
        <v>5237</v>
      </c>
      <c r="F2454" s="62" t="s">
        <v>5238</v>
      </c>
      <c r="G2454" s="63">
        <v>1885</v>
      </c>
      <c r="H2454" s="64"/>
      <c r="I2454" s="57"/>
      <c r="J2454" s="65">
        <v>42298</v>
      </c>
      <c r="K2454" s="17"/>
    </row>
    <row r="2455" spans="1:11" s="14" customFormat="1" ht="25.5" x14ac:dyDescent="0.2">
      <c r="A2455" s="61" t="s">
        <v>1</v>
      </c>
      <c r="B2455" s="17"/>
      <c r="C2455" s="59">
        <v>502</v>
      </c>
      <c r="D2455" s="84" t="s">
        <v>4219</v>
      </c>
      <c r="E2455" s="62" t="s">
        <v>5239</v>
      </c>
      <c r="F2455" s="62" t="s">
        <v>5240</v>
      </c>
      <c r="G2455" s="63">
        <v>1912</v>
      </c>
      <c r="H2455" s="64" t="s">
        <v>5241</v>
      </c>
      <c r="I2455" s="57" t="s">
        <v>5242</v>
      </c>
      <c r="J2455" s="65">
        <v>43141</v>
      </c>
      <c r="K2455" s="17"/>
    </row>
    <row r="2456" spans="1:11" s="14" customFormat="1" ht="38.25" x14ac:dyDescent="0.2">
      <c r="A2456" s="61" t="s">
        <v>1</v>
      </c>
      <c r="B2456" s="17"/>
      <c r="C2456" s="59">
        <v>503</v>
      </c>
      <c r="D2456" s="84" t="s">
        <v>4254</v>
      </c>
      <c r="E2456" s="62" t="s">
        <v>5243</v>
      </c>
      <c r="F2456" s="62" t="s">
        <v>5244</v>
      </c>
      <c r="G2456" s="63">
        <v>1930</v>
      </c>
      <c r="H2456" s="62"/>
      <c r="I2456" s="57" t="s">
        <v>1</v>
      </c>
      <c r="J2456" s="65">
        <v>43174</v>
      </c>
      <c r="K2456" s="17"/>
    </row>
    <row r="2457" spans="1:11" s="14" customFormat="1" ht="89.25" x14ac:dyDescent="0.2">
      <c r="A2457" s="61" t="s">
        <v>1</v>
      </c>
      <c r="B2457" s="17"/>
      <c r="C2457" s="59">
        <v>504</v>
      </c>
      <c r="D2457" s="62" t="s">
        <v>4254</v>
      </c>
      <c r="E2457" s="62" t="s">
        <v>5245</v>
      </c>
      <c r="F2457" s="62" t="s">
        <v>5246</v>
      </c>
      <c r="G2457" s="63">
        <v>1914</v>
      </c>
      <c r="H2457" s="64"/>
      <c r="I2457" s="57" t="s">
        <v>5247</v>
      </c>
      <c r="J2457" s="65"/>
      <c r="K2457" s="17"/>
    </row>
    <row r="2458" spans="1:11" s="14" customFormat="1" ht="12.75" x14ac:dyDescent="0.2">
      <c r="A2458" s="61"/>
      <c r="B2458" s="17"/>
      <c r="C2458" s="59">
        <v>505</v>
      </c>
      <c r="D2458" s="62" t="s">
        <v>4254</v>
      </c>
      <c r="E2458" s="62" t="s">
        <v>5248</v>
      </c>
      <c r="F2458" s="62" t="s">
        <v>5249</v>
      </c>
      <c r="G2458" s="63"/>
      <c r="H2458" s="64"/>
      <c r="I2458" s="57"/>
      <c r="J2458" s="65"/>
      <c r="K2458" s="17"/>
    </row>
    <row r="2459" spans="1:11" s="14" customFormat="1" ht="12.75" x14ac:dyDescent="0.2">
      <c r="A2459" s="61"/>
      <c r="B2459" s="17"/>
      <c r="C2459" s="59">
        <v>506</v>
      </c>
      <c r="D2459" s="62" t="s">
        <v>4254</v>
      </c>
      <c r="E2459" s="62" t="s">
        <v>5250</v>
      </c>
      <c r="F2459" s="62" t="s">
        <v>5251</v>
      </c>
      <c r="G2459" s="63"/>
      <c r="H2459" s="64"/>
      <c r="I2459" s="57"/>
      <c r="J2459" s="65"/>
      <c r="K2459" s="17"/>
    </row>
    <row r="2460" spans="1:11" s="14" customFormat="1" ht="51" x14ac:dyDescent="0.2">
      <c r="A2460" s="61" t="s">
        <v>1</v>
      </c>
      <c r="B2460" s="17"/>
      <c r="C2460" s="59">
        <v>507</v>
      </c>
      <c r="D2460" s="84" t="s">
        <v>4254</v>
      </c>
      <c r="E2460" s="62" t="s">
        <v>5252</v>
      </c>
      <c r="F2460" s="62" t="s">
        <v>5253</v>
      </c>
      <c r="G2460" s="63">
        <v>1846</v>
      </c>
      <c r="H2460" s="24"/>
      <c r="I2460" s="57" t="s">
        <v>1</v>
      </c>
      <c r="J2460" s="65">
        <v>43179</v>
      </c>
      <c r="K2460" s="17"/>
    </row>
    <row r="2461" spans="1:11" s="14" customFormat="1" ht="25.5" x14ac:dyDescent="0.2">
      <c r="A2461" s="61"/>
      <c r="B2461" s="17"/>
      <c r="C2461" s="59">
        <v>508</v>
      </c>
      <c r="D2461" s="62" t="s">
        <v>4219</v>
      </c>
      <c r="E2461" s="62" t="s">
        <v>5254</v>
      </c>
      <c r="F2461" s="62" t="s">
        <v>5255</v>
      </c>
      <c r="G2461" s="57" t="s">
        <v>4304</v>
      </c>
      <c r="H2461" s="63"/>
      <c r="I2461" s="57" t="s">
        <v>4246</v>
      </c>
      <c r="J2461" s="65">
        <v>41117</v>
      </c>
      <c r="K2461" s="17"/>
    </row>
    <row r="2462" spans="1:11" s="14" customFormat="1" ht="38.25" x14ac:dyDescent="0.2">
      <c r="A2462" s="61" t="s">
        <v>5256</v>
      </c>
      <c r="B2462" s="17"/>
      <c r="C2462" s="59">
        <v>509</v>
      </c>
      <c r="D2462" s="84" t="s">
        <v>4219</v>
      </c>
      <c r="E2462" s="62" t="s">
        <v>5257</v>
      </c>
      <c r="F2462" s="133" t="s">
        <v>5258</v>
      </c>
      <c r="G2462" s="96">
        <v>1889</v>
      </c>
      <c r="H2462" s="335"/>
      <c r="I2462" s="57" t="s">
        <v>4439</v>
      </c>
      <c r="J2462" s="65">
        <v>43125</v>
      </c>
      <c r="K2462" s="17"/>
    </row>
    <row r="2463" spans="1:11" s="14" customFormat="1" ht="38.25" x14ac:dyDescent="0.2">
      <c r="A2463" s="57" t="s">
        <v>52</v>
      </c>
      <c r="B2463" s="17"/>
      <c r="C2463" s="59">
        <v>510</v>
      </c>
      <c r="D2463" s="84" t="s">
        <v>4219</v>
      </c>
      <c r="E2463" s="62" t="s">
        <v>5259</v>
      </c>
      <c r="F2463" s="97" t="s">
        <v>5260</v>
      </c>
      <c r="G2463" s="96">
        <v>1864</v>
      </c>
      <c r="H2463" s="335"/>
      <c r="I2463" s="57" t="s">
        <v>4439</v>
      </c>
      <c r="J2463" s="65">
        <v>43125</v>
      </c>
      <c r="K2463" s="17"/>
    </row>
    <row r="2464" spans="1:11" s="14" customFormat="1" ht="51" x14ac:dyDescent="0.2">
      <c r="A2464" s="61"/>
      <c r="B2464" s="17"/>
      <c r="C2464" s="59">
        <v>511</v>
      </c>
      <c r="D2464" s="84" t="s">
        <v>4219</v>
      </c>
      <c r="E2464" s="62" t="s">
        <v>5261</v>
      </c>
      <c r="F2464" s="133" t="s">
        <v>5262</v>
      </c>
      <c r="G2464" s="96">
        <v>1889</v>
      </c>
      <c r="H2464" s="335"/>
      <c r="I2464" s="57" t="s">
        <v>4439</v>
      </c>
      <c r="J2464" s="65">
        <v>43125</v>
      </c>
      <c r="K2464" s="17"/>
    </row>
    <row r="2465" spans="1:11" s="14" customFormat="1" ht="51" x14ac:dyDescent="0.2">
      <c r="A2465" s="61" t="s">
        <v>1</v>
      </c>
      <c r="B2465" s="17"/>
      <c r="C2465" s="59">
        <v>512</v>
      </c>
      <c r="D2465" s="84" t="s">
        <v>4219</v>
      </c>
      <c r="E2465" s="62" t="s">
        <v>5263</v>
      </c>
      <c r="F2465" s="97" t="s">
        <v>5264</v>
      </c>
      <c r="G2465" s="96">
        <v>1877</v>
      </c>
      <c r="H2465" s="335"/>
      <c r="I2465" s="57" t="s">
        <v>5265</v>
      </c>
      <c r="J2465" s="65">
        <v>43125</v>
      </c>
      <c r="K2465" s="17"/>
    </row>
    <row r="2466" spans="1:11" s="14" customFormat="1" ht="25.5" x14ac:dyDescent="0.2">
      <c r="A2466" s="57" t="s">
        <v>52</v>
      </c>
      <c r="B2466" s="17"/>
      <c r="C2466" s="59">
        <v>513</v>
      </c>
      <c r="D2466" s="84" t="s">
        <v>4219</v>
      </c>
      <c r="E2466" s="62" t="s">
        <v>5266</v>
      </c>
      <c r="F2466" s="97" t="s">
        <v>5267</v>
      </c>
      <c r="G2466" s="96">
        <v>1864</v>
      </c>
      <c r="H2466" s="335"/>
      <c r="I2466" s="57" t="s">
        <v>4439</v>
      </c>
      <c r="J2466" s="65">
        <v>43125</v>
      </c>
      <c r="K2466" s="17"/>
    </row>
    <row r="2467" spans="1:11" s="14" customFormat="1" ht="114.75" x14ac:dyDescent="0.2">
      <c r="A2467" s="61" t="s">
        <v>1</v>
      </c>
      <c r="B2467" s="17"/>
      <c r="C2467" s="59">
        <v>514</v>
      </c>
      <c r="D2467" s="62" t="s">
        <v>4254</v>
      </c>
      <c r="E2467" s="66" t="s">
        <v>5268</v>
      </c>
      <c r="F2467" s="66" t="s">
        <v>5269</v>
      </c>
      <c r="G2467" s="63">
        <v>1922</v>
      </c>
      <c r="H2467" s="63"/>
      <c r="I2467" s="57" t="s">
        <v>4246</v>
      </c>
      <c r="J2467" s="65"/>
      <c r="K2467" s="17"/>
    </row>
    <row r="2468" spans="1:11" s="14" customFormat="1" ht="25.5" x14ac:dyDescent="0.2">
      <c r="A2468" s="61"/>
      <c r="B2468" s="17"/>
      <c r="C2468" s="59">
        <v>515</v>
      </c>
      <c r="D2468" s="62" t="s">
        <v>4254</v>
      </c>
      <c r="E2468" s="62" t="s">
        <v>5270</v>
      </c>
      <c r="F2468" s="62" t="s">
        <v>5271</v>
      </c>
      <c r="G2468" s="344">
        <v>1904</v>
      </c>
      <c r="H2468" s="63"/>
      <c r="I2468" s="57"/>
      <c r="J2468" s="65"/>
      <c r="K2468" s="17"/>
    </row>
    <row r="2469" spans="1:11" s="14" customFormat="1" ht="38.25" x14ac:dyDescent="0.2">
      <c r="A2469" s="61"/>
      <c r="B2469" s="17"/>
      <c r="C2469" s="59">
        <v>516</v>
      </c>
      <c r="D2469" s="62" t="s">
        <v>4219</v>
      </c>
      <c r="E2469" s="62" t="s">
        <v>5272</v>
      </c>
      <c r="F2469" s="62" t="s">
        <v>5273</v>
      </c>
      <c r="G2469" s="57">
        <v>1859</v>
      </c>
      <c r="H2469" s="63"/>
      <c r="I2469" s="57" t="s">
        <v>4246</v>
      </c>
      <c r="J2469" s="65">
        <v>41117</v>
      </c>
      <c r="K2469" s="17"/>
    </row>
    <row r="2470" spans="1:11" s="14" customFormat="1" ht="25.5" x14ac:dyDescent="0.2">
      <c r="A2470" s="61"/>
      <c r="B2470" s="17"/>
      <c r="C2470" s="59">
        <v>517</v>
      </c>
      <c r="D2470" s="62" t="s">
        <v>4254</v>
      </c>
      <c r="E2470" s="85" t="s">
        <v>5274</v>
      </c>
      <c r="F2470" s="85" t="s">
        <v>5275</v>
      </c>
      <c r="G2470" s="63">
        <v>1778</v>
      </c>
      <c r="H2470" s="345"/>
      <c r="I2470" s="57"/>
      <c r="J2470" s="65"/>
      <c r="K2470" s="17"/>
    </row>
    <row r="2471" spans="1:11" s="14" customFormat="1" ht="51" x14ac:dyDescent="0.2">
      <c r="A2471" s="61" t="s">
        <v>1</v>
      </c>
      <c r="B2471" s="17"/>
      <c r="C2471" s="59">
        <v>518</v>
      </c>
      <c r="D2471" s="62" t="s">
        <v>4254</v>
      </c>
      <c r="E2471" s="85" t="s">
        <v>5276</v>
      </c>
      <c r="F2471" s="85" t="s">
        <v>5277</v>
      </c>
      <c r="G2471" s="63" t="s">
        <v>5278</v>
      </c>
      <c r="H2471" s="94"/>
      <c r="I2471" s="57"/>
      <c r="J2471" s="65"/>
      <c r="K2471" s="17"/>
    </row>
    <row r="2472" spans="1:11" s="14" customFormat="1" ht="51" x14ac:dyDescent="0.2">
      <c r="A2472" s="61"/>
      <c r="B2472" s="17"/>
      <c r="C2472" s="59">
        <v>519</v>
      </c>
      <c r="D2472" s="62" t="s">
        <v>4254</v>
      </c>
      <c r="E2472" s="62" t="s">
        <v>5281</v>
      </c>
      <c r="F2472" s="85" t="s">
        <v>5282</v>
      </c>
      <c r="G2472" s="63"/>
      <c r="H2472" s="64"/>
      <c r="I2472" s="57"/>
      <c r="J2472" s="65"/>
      <c r="K2472" s="17"/>
    </row>
    <row r="2473" spans="1:11" s="14" customFormat="1" ht="38.25" x14ac:dyDescent="0.2">
      <c r="A2473" s="61"/>
      <c r="B2473" s="17"/>
      <c r="C2473" s="59">
        <v>520</v>
      </c>
      <c r="D2473" s="62" t="s">
        <v>4219</v>
      </c>
      <c r="E2473" s="62" t="s">
        <v>5283</v>
      </c>
      <c r="F2473" s="62" t="s">
        <v>5284</v>
      </c>
      <c r="G2473" s="57">
        <v>1743</v>
      </c>
      <c r="H2473" s="345"/>
      <c r="I2473" s="57" t="s">
        <v>4246</v>
      </c>
      <c r="J2473" s="65">
        <v>41117</v>
      </c>
      <c r="K2473" s="17"/>
    </row>
    <row r="2474" spans="1:11" s="14" customFormat="1" ht="89.25" x14ac:dyDescent="0.2">
      <c r="A2474" s="61"/>
      <c r="B2474" s="17"/>
      <c r="C2474" s="59">
        <v>521</v>
      </c>
      <c r="D2474" s="62" t="s">
        <v>4219</v>
      </c>
      <c r="E2474" s="62" t="s">
        <v>5285</v>
      </c>
      <c r="F2474" s="62" t="s">
        <v>5286</v>
      </c>
      <c r="G2474" s="57">
        <v>1745</v>
      </c>
      <c r="H2474" s="63"/>
      <c r="I2474" s="13" t="s">
        <v>4246</v>
      </c>
      <c r="J2474" s="65">
        <v>41117</v>
      </c>
      <c r="K2474" s="17"/>
    </row>
    <row r="2475" spans="1:11" s="14" customFormat="1" ht="25.5" x14ac:dyDescent="0.2">
      <c r="A2475" s="61"/>
      <c r="B2475" s="17"/>
      <c r="C2475" s="59">
        <v>522</v>
      </c>
      <c r="D2475" s="62" t="s">
        <v>4254</v>
      </c>
      <c r="E2475" s="85" t="s">
        <v>5287</v>
      </c>
      <c r="F2475" s="85" t="s">
        <v>5288</v>
      </c>
      <c r="G2475" s="344">
        <v>1915</v>
      </c>
      <c r="H2475" s="64"/>
      <c r="I2475" s="57"/>
      <c r="J2475" s="65"/>
      <c r="K2475" s="17"/>
    </row>
    <row r="2476" spans="1:11" s="14" customFormat="1" ht="38.25" x14ac:dyDescent="0.2">
      <c r="A2476" s="61"/>
      <c r="B2476" s="17"/>
      <c r="C2476" s="59">
        <v>523</v>
      </c>
      <c r="D2476" s="62" t="s">
        <v>4254</v>
      </c>
      <c r="E2476" s="62" t="s">
        <v>5289</v>
      </c>
      <c r="F2476" s="62" t="s">
        <v>5290</v>
      </c>
      <c r="G2476" s="344">
        <v>1937</v>
      </c>
      <c r="H2476" s="64"/>
      <c r="I2476" s="57"/>
      <c r="J2476" s="65"/>
      <c r="K2476" s="17"/>
    </row>
    <row r="2477" spans="1:11" s="14" customFormat="1" ht="51" x14ac:dyDescent="0.2">
      <c r="A2477" s="61"/>
      <c r="B2477" s="17"/>
      <c r="C2477" s="59">
        <v>524</v>
      </c>
      <c r="D2477" s="84" t="s">
        <v>4219</v>
      </c>
      <c r="E2477" s="62" t="s">
        <v>5276</v>
      </c>
      <c r="F2477" s="85" t="s">
        <v>1535</v>
      </c>
      <c r="G2477" s="63">
        <v>1951</v>
      </c>
      <c r="H2477" s="345"/>
      <c r="I2477" s="57" t="s">
        <v>5291</v>
      </c>
      <c r="J2477" s="65">
        <v>42723</v>
      </c>
      <c r="K2477" s="17"/>
    </row>
    <row r="2478" spans="1:11" s="14" customFormat="1" ht="38.25" x14ac:dyDescent="0.2">
      <c r="A2478" s="61" t="s">
        <v>1</v>
      </c>
      <c r="B2478" s="17"/>
      <c r="C2478" s="59">
        <v>525</v>
      </c>
      <c r="D2478" s="62" t="s">
        <v>4254</v>
      </c>
      <c r="E2478" s="62" t="s">
        <v>5292</v>
      </c>
      <c r="F2478" s="85" t="s">
        <v>5293</v>
      </c>
      <c r="G2478" s="344">
        <v>1977</v>
      </c>
      <c r="H2478" s="64"/>
      <c r="I2478" s="57"/>
      <c r="J2478" s="65"/>
      <c r="K2478" s="17"/>
    </row>
    <row r="2479" spans="1:11" s="14" customFormat="1" ht="38.25" x14ac:dyDescent="0.2">
      <c r="A2479" s="61"/>
      <c r="B2479" s="17"/>
      <c r="C2479" s="59">
        <v>526</v>
      </c>
      <c r="D2479" s="62" t="s">
        <v>4254</v>
      </c>
      <c r="E2479" s="85" t="s">
        <v>5279</v>
      </c>
      <c r="F2479" s="85" t="s">
        <v>5280</v>
      </c>
      <c r="G2479" s="63">
        <v>1981</v>
      </c>
      <c r="H2479" s="64"/>
      <c r="I2479" s="57"/>
      <c r="J2479" s="65"/>
      <c r="K2479" s="17"/>
    </row>
    <row r="2480" spans="1:11" s="14" customFormat="1" ht="38.25" x14ac:dyDescent="0.2">
      <c r="A2480" s="61" t="s">
        <v>1</v>
      </c>
      <c r="B2480" s="17"/>
      <c r="C2480" s="59">
        <v>527</v>
      </c>
      <c r="D2480" s="62" t="s">
        <v>4254</v>
      </c>
      <c r="E2480" s="85" t="s">
        <v>5294</v>
      </c>
      <c r="F2480" s="85" t="s">
        <v>5295</v>
      </c>
      <c r="G2480" s="63">
        <v>1993</v>
      </c>
      <c r="H2480" s="64"/>
      <c r="I2480" s="57"/>
      <c r="J2480" s="65"/>
      <c r="K2480" s="17"/>
    </row>
    <row r="2481" spans="1:11" s="14" customFormat="1" ht="12.75" x14ac:dyDescent="0.2">
      <c r="A2481" s="61" t="s">
        <v>1</v>
      </c>
      <c r="B2481" s="17"/>
      <c r="C2481" s="59">
        <v>528</v>
      </c>
      <c r="D2481" s="62" t="s">
        <v>4254</v>
      </c>
      <c r="E2481" s="62" t="s">
        <v>1540</v>
      </c>
      <c r="F2481" s="62" t="s">
        <v>5296</v>
      </c>
      <c r="G2481" s="63">
        <v>1942</v>
      </c>
      <c r="H2481" s="64"/>
      <c r="I2481" s="57"/>
      <c r="J2481" s="65"/>
      <c r="K2481" s="17"/>
    </row>
    <row r="2482" spans="1:11" s="14" customFormat="1" ht="12.75" x14ac:dyDescent="0.2">
      <c r="A2482" s="61" t="s">
        <v>1</v>
      </c>
      <c r="B2482" s="17"/>
      <c r="C2482" s="59">
        <v>529</v>
      </c>
      <c r="D2482" s="62" t="s">
        <v>4254</v>
      </c>
      <c r="E2482" s="62" t="s">
        <v>1540</v>
      </c>
      <c r="F2482" s="62" t="s">
        <v>5297</v>
      </c>
      <c r="G2482" s="63">
        <v>1964</v>
      </c>
      <c r="H2482" s="64"/>
      <c r="I2482" s="57"/>
      <c r="J2482" s="65"/>
      <c r="K2482" s="17"/>
    </row>
    <row r="2483" spans="1:11" s="14" customFormat="1" ht="12.75" x14ac:dyDescent="0.2">
      <c r="A2483" s="61"/>
      <c r="B2483" s="17"/>
      <c r="C2483" s="59">
        <v>530</v>
      </c>
      <c r="D2483" s="62" t="s">
        <v>4254</v>
      </c>
      <c r="E2483" s="85" t="s">
        <v>894</v>
      </c>
      <c r="F2483" s="62" t="s">
        <v>5298</v>
      </c>
      <c r="G2483" s="63">
        <v>1913</v>
      </c>
      <c r="H2483" s="64"/>
      <c r="I2483" s="57"/>
      <c r="J2483" s="65"/>
      <c r="K2483" s="17"/>
    </row>
    <row r="2484" spans="1:11" s="14" customFormat="1" ht="63.75" x14ac:dyDescent="0.2">
      <c r="A2484" s="61" t="s">
        <v>1</v>
      </c>
      <c r="B2484" s="17"/>
      <c r="C2484" s="59">
        <v>531</v>
      </c>
      <c r="D2484" s="84" t="s">
        <v>4219</v>
      </c>
      <c r="E2484" s="62" t="s">
        <v>5299</v>
      </c>
      <c r="F2484" s="62" t="s">
        <v>5300</v>
      </c>
      <c r="G2484" s="63">
        <v>1820</v>
      </c>
      <c r="H2484" s="64"/>
      <c r="I2484" s="57" t="s">
        <v>4318</v>
      </c>
      <c r="J2484" s="65">
        <v>42608</v>
      </c>
      <c r="K2484" s="17"/>
    </row>
    <row r="2485" spans="1:11" s="14" customFormat="1" ht="51" x14ac:dyDescent="0.2">
      <c r="A2485" s="61"/>
      <c r="B2485" s="17"/>
      <c r="C2485" s="59">
        <v>532</v>
      </c>
      <c r="D2485" s="62" t="s">
        <v>4219</v>
      </c>
      <c r="E2485" s="62" t="s">
        <v>5301</v>
      </c>
      <c r="F2485" s="62" t="s">
        <v>5302</v>
      </c>
      <c r="G2485" s="57">
        <v>1915</v>
      </c>
      <c r="H2485" s="64"/>
      <c r="I2485" s="13" t="s">
        <v>4246</v>
      </c>
      <c r="J2485" s="65">
        <v>41117</v>
      </c>
      <c r="K2485" s="17"/>
    </row>
    <row r="2486" spans="1:11" s="14" customFormat="1" ht="38.25" x14ac:dyDescent="0.2">
      <c r="A2486" s="61"/>
      <c r="B2486" s="17"/>
      <c r="C2486" s="59">
        <v>533</v>
      </c>
      <c r="D2486" s="62" t="s">
        <v>4254</v>
      </c>
      <c r="E2486" s="85" t="s">
        <v>5303</v>
      </c>
      <c r="F2486" s="85" t="s">
        <v>5304</v>
      </c>
      <c r="G2486" s="344">
        <v>1877</v>
      </c>
      <c r="H2486" s="64"/>
      <c r="I2486" s="57"/>
      <c r="J2486" s="65"/>
      <c r="K2486" s="17"/>
    </row>
    <row r="2487" spans="1:11" s="14" customFormat="1" ht="12.75" x14ac:dyDescent="0.2">
      <c r="A2487" s="61"/>
      <c r="B2487" s="17"/>
      <c r="C2487" s="59">
        <v>534</v>
      </c>
      <c r="D2487" s="62" t="s">
        <v>4254</v>
      </c>
      <c r="E2487" s="85" t="s">
        <v>5305</v>
      </c>
      <c r="F2487" s="85" t="s">
        <v>5306</v>
      </c>
      <c r="G2487" s="63">
        <v>1948</v>
      </c>
      <c r="H2487" s="64"/>
      <c r="I2487" s="57"/>
      <c r="J2487" s="65"/>
      <c r="K2487" s="17"/>
    </row>
    <row r="2488" spans="1:11" s="14" customFormat="1" ht="25.5" x14ac:dyDescent="0.2">
      <c r="A2488" s="61" t="s">
        <v>1</v>
      </c>
      <c r="B2488" s="17"/>
      <c r="C2488" s="59">
        <v>535</v>
      </c>
      <c r="D2488" s="62" t="s">
        <v>4254</v>
      </c>
      <c r="E2488" s="85" t="s">
        <v>5307</v>
      </c>
      <c r="F2488" s="85" t="s">
        <v>5308</v>
      </c>
      <c r="G2488" s="63">
        <v>1970</v>
      </c>
      <c r="H2488" s="64"/>
      <c r="I2488" s="57"/>
      <c r="J2488" s="65"/>
      <c r="K2488" s="17"/>
    </row>
    <row r="2489" spans="1:11" s="14" customFormat="1" ht="63.75" x14ac:dyDescent="0.2">
      <c r="A2489" s="61" t="s">
        <v>1</v>
      </c>
      <c r="B2489" s="17"/>
      <c r="C2489" s="59">
        <v>536</v>
      </c>
      <c r="D2489" s="62" t="s">
        <v>4219</v>
      </c>
      <c r="E2489" s="62" t="s">
        <v>5309</v>
      </c>
      <c r="F2489" s="62" t="s">
        <v>5310</v>
      </c>
      <c r="G2489" s="57">
        <v>1890</v>
      </c>
      <c r="H2489" s="64"/>
      <c r="I2489" s="96"/>
      <c r="J2489" s="65">
        <v>41839</v>
      </c>
      <c r="K2489" s="17"/>
    </row>
    <row r="2490" spans="1:11" s="14" customFormat="1" ht="38.25" x14ac:dyDescent="0.2">
      <c r="A2490" s="109"/>
      <c r="B2490" s="126"/>
      <c r="C2490" s="59">
        <v>537</v>
      </c>
      <c r="D2490" s="110" t="s">
        <v>4376</v>
      </c>
      <c r="E2490" s="111" t="s">
        <v>1543</v>
      </c>
      <c r="F2490" s="110" t="s">
        <v>5311</v>
      </c>
      <c r="G2490" s="112">
        <v>1970</v>
      </c>
      <c r="H2490" s="113" t="s">
        <v>4378</v>
      </c>
      <c r="I2490" s="60" t="s">
        <v>222</v>
      </c>
      <c r="J2490" s="114">
        <v>41331</v>
      </c>
      <c r="K2490" s="126"/>
    </row>
    <row r="2491" spans="1:11" s="14" customFormat="1" ht="25.5" x14ac:dyDescent="0.2">
      <c r="A2491" s="61" t="s">
        <v>1</v>
      </c>
      <c r="B2491" s="17"/>
      <c r="C2491" s="59">
        <v>538</v>
      </c>
      <c r="D2491" s="62" t="s">
        <v>4254</v>
      </c>
      <c r="E2491" s="62" t="s">
        <v>5312</v>
      </c>
      <c r="F2491" s="62" t="s">
        <v>5313</v>
      </c>
      <c r="G2491" s="63">
        <v>1921</v>
      </c>
      <c r="H2491" s="64"/>
      <c r="I2491" s="57"/>
      <c r="J2491" s="65"/>
      <c r="K2491" s="17"/>
    </row>
    <row r="2492" spans="1:11" s="14" customFormat="1" ht="12.75" x14ac:dyDescent="0.2">
      <c r="A2492" s="61" t="s">
        <v>1</v>
      </c>
      <c r="B2492" s="17"/>
      <c r="C2492" s="59">
        <v>539</v>
      </c>
      <c r="D2492" s="62" t="s">
        <v>4254</v>
      </c>
      <c r="E2492" s="62" t="s">
        <v>5314</v>
      </c>
      <c r="F2492" s="62" t="s">
        <v>5315</v>
      </c>
      <c r="G2492" s="63">
        <v>1981</v>
      </c>
      <c r="H2492" s="64"/>
      <c r="I2492" s="13"/>
      <c r="J2492" s="65"/>
      <c r="K2492" s="17"/>
    </row>
    <row r="2493" spans="1:11" s="14" customFormat="1" ht="51" x14ac:dyDescent="0.2">
      <c r="A2493" s="61"/>
      <c r="B2493" s="17"/>
      <c r="C2493" s="59">
        <v>540</v>
      </c>
      <c r="D2493" s="84" t="s">
        <v>4254</v>
      </c>
      <c r="E2493" s="62" t="s">
        <v>5316</v>
      </c>
      <c r="F2493" s="62" t="s">
        <v>5317</v>
      </c>
      <c r="G2493" s="63">
        <v>1700</v>
      </c>
      <c r="H2493" s="64"/>
      <c r="I2493" s="57" t="s">
        <v>4318</v>
      </c>
      <c r="J2493" s="65">
        <v>42609</v>
      </c>
      <c r="K2493" s="17"/>
    </row>
    <row r="2494" spans="1:11" s="14" customFormat="1" ht="63.75" x14ac:dyDescent="0.2">
      <c r="A2494" s="61"/>
      <c r="B2494" s="17"/>
      <c r="C2494" s="59">
        <v>541</v>
      </c>
      <c r="D2494" s="62" t="s">
        <v>4219</v>
      </c>
      <c r="E2494" s="62" t="s">
        <v>5318</v>
      </c>
      <c r="F2494" s="62" t="s">
        <v>5319</v>
      </c>
      <c r="G2494" s="57">
        <v>1873</v>
      </c>
      <c r="H2494" s="64"/>
      <c r="I2494" s="57" t="s">
        <v>4246</v>
      </c>
      <c r="J2494" s="65">
        <v>41117</v>
      </c>
      <c r="K2494" s="17"/>
    </row>
    <row r="2495" spans="1:11" s="14" customFormat="1" ht="12.75" x14ac:dyDescent="0.2">
      <c r="A2495" s="61"/>
      <c r="B2495" s="17"/>
      <c r="C2495" s="59">
        <v>542</v>
      </c>
      <c r="D2495" s="62" t="s">
        <v>4254</v>
      </c>
      <c r="E2495" s="62" t="s">
        <v>5320</v>
      </c>
      <c r="F2495" s="62" t="s">
        <v>5321</v>
      </c>
      <c r="G2495" s="63">
        <v>1918</v>
      </c>
      <c r="H2495" s="64"/>
      <c r="I2495" s="57" t="s">
        <v>580</v>
      </c>
      <c r="J2495" s="65"/>
      <c r="K2495" s="17"/>
    </row>
    <row r="2496" spans="1:11" s="14" customFormat="1" ht="38.25" x14ac:dyDescent="0.2">
      <c r="A2496" s="61"/>
      <c r="B2496" s="17"/>
      <c r="C2496" s="59">
        <v>543</v>
      </c>
      <c r="D2496" s="62" t="s">
        <v>4219</v>
      </c>
      <c r="E2496" s="62" t="s">
        <v>5322</v>
      </c>
      <c r="F2496" s="62" t="s">
        <v>5323</v>
      </c>
      <c r="G2496" s="63"/>
      <c r="H2496" s="64"/>
      <c r="I2496" s="57"/>
      <c r="J2496" s="65"/>
      <c r="K2496" s="17"/>
    </row>
    <row r="2497" spans="1:11" s="14" customFormat="1" ht="25.5" x14ac:dyDescent="0.2">
      <c r="A2497" s="61" t="s">
        <v>1</v>
      </c>
      <c r="B2497" s="17"/>
      <c r="C2497" s="59">
        <v>544</v>
      </c>
      <c r="D2497" s="62" t="s">
        <v>4219</v>
      </c>
      <c r="E2497" s="62" t="s">
        <v>5324</v>
      </c>
      <c r="F2497" s="62" t="s">
        <v>5325</v>
      </c>
      <c r="G2497" s="63">
        <v>1979</v>
      </c>
      <c r="H2497" s="64"/>
      <c r="I2497" s="57"/>
      <c r="J2497" s="65">
        <v>42364</v>
      </c>
      <c r="K2497" s="17"/>
    </row>
    <row r="2498" spans="1:11" s="14" customFormat="1" ht="38.25" x14ac:dyDescent="0.2">
      <c r="A2498" s="61" t="s">
        <v>1</v>
      </c>
      <c r="B2498" s="17"/>
      <c r="C2498" s="59">
        <v>545</v>
      </c>
      <c r="D2498" s="84" t="s">
        <v>4801</v>
      </c>
      <c r="E2498" s="62" t="s">
        <v>5326</v>
      </c>
      <c r="F2498" s="62" t="s">
        <v>5327</v>
      </c>
      <c r="G2498" s="63">
        <v>1987</v>
      </c>
      <c r="H2498" s="64"/>
      <c r="I2498" s="57" t="s">
        <v>1</v>
      </c>
      <c r="J2498" s="65">
        <v>43176</v>
      </c>
      <c r="K2498" s="17"/>
    </row>
    <row r="2499" spans="1:11" s="14" customFormat="1" ht="25.5" x14ac:dyDescent="0.2">
      <c r="A2499" s="61"/>
      <c r="B2499" s="17"/>
      <c r="C2499" s="59">
        <v>546</v>
      </c>
      <c r="D2499" s="62" t="s">
        <v>4254</v>
      </c>
      <c r="E2499" s="62" t="s">
        <v>5328</v>
      </c>
      <c r="F2499" s="62" t="s">
        <v>5329</v>
      </c>
      <c r="G2499" s="63"/>
      <c r="H2499" s="24"/>
      <c r="I2499" s="57"/>
      <c r="J2499" s="65">
        <v>40464</v>
      </c>
      <c r="K2499" s="17"/>
    </row>
    <row r="2500" spans="1:11" s="14" customFormat="1" ht="38.25" x14ac:dyDescent="0.2">
      <c r="A2500" s="61" t="s">
        <v>1</v>
      </c>
      <c r="B2500" s="17"/>
      <c r="C2500" s="59">
        <v>547</v>
      </c>
      <c r="D2500" s="84" t="s">
        <v>4801</v>
      </c>
      <c r="E2500" s="62" t="s">
        <v>5330</v>
      </c>
      <c r="F2500" s="62" t="s">
        <v>5331</v>
      </c>
      <c r="G2500" s="63">
        <v>1978</v>
      </c>
      <c r="H2500" s="64"/>
      <c r="I2500" s="57" t="s">
        <v>1</v>
      </c>
      <c r="J2500" s="65">
        <v>43176</v>
      </c>
      <c r="K2500" s="17"/>
    </row>
    <row r="2501" spans="1:11" s="14" customFormat="1" ht="25.5" x14ac:dyDescent="0.2">
      <c r="A2501" s="61" t="s">
        <v>1</v>
      </c>
      <c r="B2501" s="17"/>
      <c r="C2501" s="59">
        <v>548</v>
      </c>
      <c r="D2501" s="62" t="s">
        <v>4254</v>
      </c>
      <c r="E2501" s="62" t="s">
        <v>5332</v>
      </c>
      <c r="F2501" s="62" t="s">
        <v>5333</v>
      </c>
      <c r="G2501" s="63">
        <v>1983</v>
      </c>
      <c r="H2501" s="64"/>
      <c r="I2501" s="57"/>
      <c r="J2501" s="65"/>
      <c r="K2501" s="17"/>
    </row>
    <row r="2502" spans="1:11" s="14" customFormat="1" ht="12.75" x14ac:dyDescent="0.2">
      <c r="A2502" s="61" t="s">
        <v>1</v>
      </c>
      <c r="B2502" s="17"/>
      <c r="C2502" s="59">
        <v>549</v>
      </c>
      <c r="D2502" s="84" t="s">
        <v>4254</v>
      </c>
      <c r="E2502" s="62" t="s">
        <v>5334</v>
      </c>
      <c r="F2502" s="62" t="s">
        <v>5335</v>
      </c>
      <c r="G2502" s="63">
        <v>1890</v>
      </c>
      <c r="H2502" s="64"/>
      <c r="I2502" s="57" t="s">
        <v>4318</v>
      </c>
      <c r="J2502" s="65">
        <v>42610</v>
      </c>
      <c r="K2502" s="17"/>
    </row>
    <row r="2503" spans="1:11" s="14" customFormat="1" ht="38.25" x14ac:dyDescent="0.2">
      <c r="A2503" s="61"/>
      <c r="B2503" s="17"/>
      <c r="C2503" s="59">
        <v>550</v>
      </c>
      <c r="D2503" s="62" t="s">
        <v>4254</v>
      </c>
      <c r="E2503" s="62" t="s">
        <v>2902</v>
      </c>
      <c r="F2503" s="62" t="s">
        <v>5336</v>
      </c>
      <c r="G2503" s="63"/>
      <c r="H2503" s="64"/>
      <c r="I2503" s="57"/>
      <c r="J2503" s="65"/>
      <c r="K2503" s="17"/>
    </row>
    <row r="2504" spans="1:11" s="14" customFormat="1" ht="12.75" x14ac:dyDescent="0.2">
      <c r="A2504" s="61"/>
      <c r="B2504" s="17"/>
      <c r="C2504" s="59">
        <v>551</v>
      </c>
      <c r="D2504" s="62" t="s">
        <v>4254</v>
      </c>
      <c r="E2504" s="62" t="s">
        <v>5337</v>
      </c>
      <c r="F2504" s="62" t="s">
        <v>5338</v>
      </c>
      <c r="G2504" s="63"/>
      <c r="H2504" s="64"/>
      <c r="I2504" s="57"/>
      <c r="J2504" s="65"/>
      <c r="K2504" s="17"/>
    </row>
    <row r="2505" spans="1:11" s="14" customFormat="1" ht="38.25" x14ac:dyDescent="0.2">
      <c r="A2505" s="61" t="s">
        <v>5339</v>
      </c>
      <c r="B2505" s="17"/>
      <c r="C2505" s="59">
        <v>552</v>
      </c>
      <c r="D2505" s="62" t="s">
        <v>4254</v>
      </c>
      <c r="E2505" s="62" t="s">
        <v>5340</v>
      </c>
      <c r="F2505" s="85" t="s">
        <v>5341</v>
      </c>
      <c r="G2505" s="63"/>
      <c r="H2505" s="64"/>
      <c r="I2505" s="57" t="s">
        <v>4246</v>
      </c>
      <c r="J2505" s="65"/>
      <c r="K2505" s="17"/>
    </row>
    <row r="2506" spans="1:11" s="14" customFormat="1" ht="25.5" x14ac:dyDescent="0.2">
      <c r="A2506" s="61"/>
      <c r="B2506" s="17"/>
      <c r="C2506" s="59">
        <v>553</v>
      </c>
      <c r="D2506" s="62" t="s">
        <v>4219</v>
      </c>
      <c r="E2506" s="62" t="s">
        <v>5342</v>
      </c>
      <c r="F2506" s="62" t="s">
        <v>5343</v>
      </c>
      <c r="G2506" s="57">
        <v>1939</v>
      </c>
      <c r="H2506" s="64"/>
      <c r="I2506" s="57" t="s">
        <v>4246</v>
      </c>
      <c r="J2506" s="65">
        <v>41117</v>
      </c>
      <c r="K2506" s="17"/>
    </row>
    <row r="2507" spans="1:11" s="14" customFormat="1" ht="25.5" x14ac:dyDescent="0.2">
      <c r="A2507" s="61" t="s">
        <v>1</v>
      </c>
      <c r="B2507" s="17"/>
      <c r="C2507" s="59">
        <v>554</v>
      </c>
      <c r="D2507" s="84" t="s">
        <v>4801</v>
      </c>
      <c r="E2507" s="62" t="s">
        <v>5344</v>
      </c>
      <c r="F2507" s="62" t="s">
        <v>5345</v>
      </c>
      <c r="G2507" s="63">
        <v>1975</v>
      </c>
      <c r="H2507" s="64"/>
      <c r="I2507" s="57" t="s">
        <v>1</v>
      </c>
      <c r="J2507" s="65">
        <v>43176</v>
      </c>
      <c r="K2507" s="17"/>
    </row>
    <row r="2508" spans="1:11" s="14" customFormat="1" ht="25.5" x14ac:dyDescent="0.2">
      <c r="A2508" s="61"/>
      <c r="B2508" s="17"/>
      <c r="C2508" s="59">
        <v>555</v>
      </c>
      <c r="D2508" s="62" t="s">
        <v>4219</v>
      </c>
      <c r="E2508" s="62" t="s">
        <v>5346</v>
      </c>
      <c r="F2508" s="62" t="s">
        <v>5347</v>
      </c>
      <c r="G2508" s="57">
        <v>1956</v>
      </c>
      <c r="H2508" s="64"/>
      <c r="I2508" s="57" t="s">
        <v>4246</v>
      </c>
      <c r="J2508" s="65">
        <v>41117</v>
      </c>
      <c r="K2508" s="17"/>
    </row>
    <row r="2509" spans="1:11" s="14" customFormat="1" ht="25.5" x14ac:dyDescent="0.2">
      <c r="A2509" s="61"/>
      <c r="B2509" s="17"/>
      <c r="C2509" s="59">
        <v>556</v>
      </c>
      <c r="D2509" s="62" t="s">
        <v>4219</v>
      </c>
      <c r="E2509" s="62" t="s">
        <v>5348</v>
      </c>
      <c r="F2509" s="62" t="s">
        <v>5349</v>
      </c>
      <c r="G2509" s="57">
        <v>1888</v>
      </c>
      <c r="H2509" s="64"/>
      <c r="I2509" s="57" t="s">
        <v>4246</v>
      </c>
      <c r="J2509" s="65">
        <v>41117</v>
      </c>
      <c r="K2509" s="17"/>
    </row>
    <row r="2510" spans="1:11" s="14" customFormat="1" ht="25.5" x14ac:dyDescent="0.2">
      <c r="A2510" s="61"/>
      <c r="B2510" s="17"/>
      <c r="C2510" s="59">
        <v>557</v>
      </c>
      <c r="D2510" s="62" t="s">
        <v>4254</v>
      </c>
      <c r="E2510" s="62" t="s">
        <v>5350</v>
      </c>
      <c r="F2510" s="85" t="s">
        <v>5351</v>
      </c>
      <c r="G2510" s="63">
        <v>1876</v>
      </c>
      <c r="H2510" s="64"/>
      <c r="I2510" s="57"/>
      <c r="J2510" s="65"/>
      <c r="K2510" s="17"/>
    </row>
    <row r="2511" spans="1:11" s="14" customFormat="1" ht="25.5" x14ac:dyDescent="0.2">
      <c r="A2511" s="61"/>
      <c r="B2511" s="17"/>
      <c r="C2511" s="59">
        <v>558</v>
      </c>
      <c r="D2511" s="62" t="s">
        <v>4219</v>
      </c>
      <c r="E2511" s="62" t="s">
        <v>5352</v>
      </c>
      <c r="F2511" s="62" t="s">
        <v>5353</v>
      </c>
      <c r="G2511" s="63">
        <v>2008</v>
      </c>
      <c r="H2511" s="63"/>
      <c r="I2511" s="96"/>
      <c r="J2511" s="65">
        <v>42288</v>
      </c>
      <c r="K2511" s="17"/>
    </row>
    <row r="2512" spans="1:11" s="14" customFormat="1" ht="76.5" x14ac:dyDescent="0.2">
      <c r="A2512" s="61" t="s">
        <v>1</v>
      </c>
      <c r="B2512" s="17"/>
      <c r="C2512" s="59">
        <v>559</v>
      </c>
      <c r="D2512" s="62" t="s">
        <v>4968</v>
      </c>
      <c r="E2512" s="62" t="s">
        <v>5354</v>
      </c>
      <c r="F2512" s="62" t="s">
        <v>5355</v>
      </c>
      <c r="G2512" s="63">
        <v>1998</v>
      </c>
      <c r="H2512" s="64"/>
      <c r="I2512" s="57"/>
      <c r="J2512" s="65"/>
      <c r="K2512" s="17"/>
    </row>
    <row r="2513" spans="1:11" s="14" customFormat="1" ht="25.5" x14ac:dyDescent="0.2">
      <c r="A2513" s="61" t="s">
        <v>1</v>
      </c>
      <c r="B2513" s="17"/>
      <c r="C2513" s="59">
        <v>560</v>
      </c>
      <c r="D2513" s="84" t="s">
        <v>4254</v>
      </c>
      <c r="E2513" s="62" t="s">
        <v>5356</v>
      </c>
      <c r="F2513" s="62" t="s">
        <v>5357</v>
      </c>
      <c r="G2513" s="63">
        <v>1990</v>
      </c>
      <c r="H2513" s="64"/>
      <c r="I2513" s="57" t="s">
        <v>1</v>
      </c>
      <c r="J2513" s="65">
        <v>43141</v>
      </c>
      <c r="K2513" s="17"/>
    </row>
    <row r="2514" spans="1:11" s="14" customFormat="1" ht="25.5" x14ac:dyDescent="0.2">
      <c r="A2514" s="61"/>
      <c r="B2514" s="17"/>
      <c r="C2514" s="59">
        <v>561</v>
      </c>
      <c r="D2514" s="62" t="s">
        <v>4254</v>
      </c>
      <c r="E2514" s="62" t="s">
        <v>34</v>
      </c>
      <c r="F2514" s="62" t="s">
        <v>5358</v>
      </c>
      <c r="G2514" s="63" t="s">
        <v>4592</v>
      </c>
      <c r="H2514" s="64"/>
      <c r="I2514" s="57"/>
      <c r="J2514" s="65"/>
      <c r="K2514" s="17"/>
    </row>
    <row r="2515" spans="1:11" s="14" customFormat="1" ht="38.25" x14ac:dyDescent="0.2">
      <c r="A2515" s="61"/>
      <c r="B2515" s="17"/>
      <c r="C2515" s="59">
        <v>562</v>
      </c>
      <c r="D2515" s="62" t="s">
        <v>4219</v>
      </c>
      <c r="E2515" s="62" t="s">
        <v>5359</v>
      </c>
      <c r="F2515" s="62" t="s">
        <v>5360</v>
      </c>
      <c r="G2515" s="63">
        <v>1927</v>
      </c>
      <c r="H2515" s="64"/>
      <c r="I2515" s="96"/>
      <c r="J2515" s="65">
        <v>41836</v>
      </c>
      <c r="K2515" s="17"/>
    </row>
    <row r="2516" spans="1:11" s="14" customFormat="1" ht="12.75" x14ac:dyDescent="0.2">
      <c r="A2516" s="61" t="s">
        <v>1</v>
      </c>
      <c r="B2516" s="17"/>
      <c r="C2516" s="59">
        <v>563</v>
      </c>
      <c r="D2516" s="62" t="s">
        <v>4254</v>
      </c>
      <c r="E2516" s="62" t="s">
        <v>5361</v>
      </c>
      <c r="F2516" s="62" t="s">
        <v>5362</v>
      </c>
      <c r="G2516" s="63">
        <v>1945</v>
      </c>
      <c r="H2516" s="64"/>
      <c r="I2516" s="57"/>
      <c r="J2516" s="65"/>
      <c r="K2516" s="17"/>
    </row>
    <row r="2517" spans="1:11" s="14" customFormat="1" ht="38.25" x14ac:dyDescent="0.2">
      <c r="A2517" s="61" t="s">
        <v>1215</v>
      </c>
      <c r="B2517" s="120"/>
      <c r="C2517" s="59">
        <v>564</v>
      </c>
      <c r="D2517" s="62" t="s">
        <v>4219</v>
      </c>
      <c r="E2517" s="85" t="s">
        <v>5363</v>
      </c>
      <c r="F2517" s="62" t="s">
        <v>5364</v>
      </c>
      <c r="G2517" s="63">
        <v>1877</v>
      </c>
      <c r="H2517" s="64"/>
      <c r="I2517" s="57"/>
      <c r="J2517" s="65">
        <v>41605</v>
      </c>
      <c r="K2517" s="17"/>
    </row>
    <row r="2518" spans="1:11" s="14" customFormat="1" ht="38.25" x14ac:dyDescent="0.2">
      <c r="A2518" s="61"/>
      <c r="B2518" s="17"/>
      <c r="C2518" s="59">
        <v>565</v>
      </c>
      <c r="D2518" s="62" t="s">
        <v>4219</v>
      </c>
      <c r="E2518" s="85" t="s">
        <v>5365</v>
      </c>
      <c r="F2518" s="62" t="s">
        <v>5366</v>
      </c>
      <c r="G2518" s="63">
        <v>1700</v>
      </c>
      <c r="H2518" s="64"/>
      <c r="I2518" s="13" t="s">
        <v>5367</v>
      </c>
      <c r="J2518" s="65">
        <v>41474</v>
      </c>
      <c r="K2518" s="17"/>
    </row>
    <row r="2519" spans="1:11" s="14" customFormat="1" ht="12.75" x14ac:dyDescent="0.2">
      <c r="A2519" s="61"/>
      <c r="B2519" s="68"/>
      <c r="C2519" s="59">
        <v>566</v>
      </c>
      <c r="D2519" s="62" t="s">
        <v>4219</v>
      </c>
      <c r="E2519" s="62" t="s">
        <v>5368</v>
      </c>
      <c r="F2519" s="62" t="s">
        <v>5369</v>
      </c>
      <c r="G2519" s="64">
        <v>1890</v>
      </c>
      <c r="H2519" s="94"/>
      <c r="I2519" s="57"/>
      <c r="J2519" s="65">
        <v>42288</v>
      </c>
      <c r="K2519" s="17"/>
    </row>
    <row r="2520" spans="1:11" s="14" customFormat="1" ht="38.25" x14ac:dyDescent="0.2">
      <c r="A2520" s="61" t="s">
        <v>1</v>
      </c>
      <c r="B2520" s="17"/>
      <c r="C2520" s="59">
        <v>567</v>
      </c>
      <c r="D2520" s="84" t="s">
        <v>4219</v>
      </c>
      <c r="E2520" s="62" t="s">
        <v>5370</v>
      </c>
      <c r="F2520" s="62" t="s">
        <v>5371</v>
      </c>
      <c r="G2520" s="96">
        <v>1857</v>
      </c>
      <c r="H2520" s="335"/>
      <c r="I2520" s="57" t="s">
        <v>1</v>
      </c>
      <c r="J2520" s="65">
        <v>43125</v>
      </c>
      <c r="K2520" s="17"/>
    </row>
    <row r="2521" spans="1:11" s="14" customFormat="1" ht="51" x14ac:dyDescent="0.2">
      <c r="A2521" s="61"/>
      <c r="B2521" s="68"/>
      <c r="C2521" s="59">
        <v>568</v>
      </c>
      <c r="D2521" s="84" t="s">
        <v>4219</v>
      </c>
      <c r="E2521" s="62" t="s">
        <v>5372</v>
      </c>
      <c r="F2521" s="62" t="s">
        <v>5373</v>
      </c>
      <c r="G2521" s="64">
        <v>1853</v>
      </c>
      <c r="H2521" s="64"/>
      <c r="I2521" s="57" t="s">
        <v>4318</v>
      </c>
      <c r="J2521" s="65">
        <v>42608</v>
      </c>
      <c r="K2521" s="17"/>
    </row>
    <row r="2522" spans="1:11" s="14" customFormat="1" ht="38.25" x14ac:dyDescent="0.2">
      <c r="A2522" s="61"/>
      <c r="B2522" s="17"/>
      <c r="C2522" s="59">
        <v>569</v>
      </c>
      <c r="D2522" s="62" t="s">
        <v>4219</v>
      </c>
      <c r="E2522" s="62" t="s">
        <v>5374</v>
      </c>
      <c r="F2522" s="62" t="s">
        <v>5375</v>
      </c>
      <c r="G2522" s="57">
        <v>1957</v>
      </c>
      <c r="H2522" s="345"/>
      <c r="I2522" s="57" t="s">
        <v>4246</v>
      </c>
      <c r="J2522" s="65">
        <v>41117</v>
      </c>
      <c r="K2522" s="17"/>
    </row>
    <row r="2523" spans="1:11" s="14" customFormat="1" ht="12.75" x14ac:dyDescent="0.2">
      <c r="A2523" s="61"/>
      <c r="B2523" s="17"/>
      <c r="C2523" s="59">
        <v>570</v>
      </c>
      <c r="D2523" s="62" t="s">
        <v>4219</v>
      </c>
      <c r="E2523" s="62" t="s">
        <v>5376</v>
      </c>
      <c r="F2523" s="62" t="s">
        <v>5377</v>
      </c>
      <c r="G2523" s="63">
        <v>1958</v>
      </c>
      <c r="H2523" s="64"/>
      <c r="I2523" s="96"/>
      <c r="J2523" s="65">
        <v>41686</v>
      </c>
      <c r="K2523" s="17"/>
    </row>
    <row r="2524" spans="1:11" s="14" customFormat="1" ht="25.5" x14ac:dyDescent="0.2">
      <c r="A2524" s="61" t="s">
        <v>1</v>
      </c>
      <c r="B2524" s="17"/>
      <c r="C2524" s="59">
        <v>571</v>
      </c>
      <c r="D2524" s="62" t="s">
        <v>4219</v>
      </c>
      <c r="E2524" s="62" t="s">
        <v>5378</v>
      </c>
      <c r="F2524" s="62" t="s">
        <v>5379</v>
      </c>
      <c r="G2524" s="63">
        <v>1742</v>
      </c>
      <c r="H2524" s="64"/>
      <c r="I2524" s="57"/>
      <c r="J2524" s="65">
        <v>41842</v>
      </c>
      <c r="K2524" s="17"/>
    </row>
    <row r="2525" spans="1:11" s="14" customFormat="1" ht="25.5" x14ac:dyDescent="0.2">
      <c r="A2525" s="61"/>
      <c r="B2525" s="17"/>
      <c r="C2525" s="59">
        <v>572</v>
      </c>
      <c r="D2525" s="62" t="s">
        <v>4219</v>
      </c>
      <c r="E2525" s="62" t="s">
        <v>5380</v>
      </c>
      <c r="F2525" s="62" t="s">
        <v>5381</v>
      </c>
      <c r="G2525" s="57">
        <v>1946</v>
      </c>
      <c r="H2525" s="64"/>
      <c r="I2525" s="57" t="s">
        <v>4246</v>
      </c>
      <c r="J2525" s="65">
        <v>41117</v>
      </c>
      <c r="K2525" s="17"/>
    </row>
    <row r="2526" spans="1:11" s="14" customFormat="1" ht="25.5" x14ac:dyDescent="0.2">
      <c r="A2526" s="61" t="s">
        <v>1</v>
      </c>
      <c r="B2526" s="17"/>
      <c r="C2526" s="59">
        <v>573</v>
      </c>
      <c r="D2526" s="84" t="s">
        <v>4219</v>
      </c>
      <c r="E2526" s="62"/>
      <c r="F2526" s="62" t="s">
        <v>5382</v>
      </c>
      <c r="G2526" s="57">
        <v>1912</v>
      </c>
      <c r="H2526" s="64"/>
      <c r="I2526" s="57" t="s">
        <v>1</v>
      </c>
      <c r="J2526" s="65">
        <v>43151</v>
      </c>
      <c r="K2526" s="17"/>
    </row>
    <row r="2527" spans="1:11" s="14" customFormat="1" ht="25.5" x14ac:dyDescent="0.2">
      <c r="A2527" s="61"/>
      <c r="B2527" s="17"/>
      <c r="C2527" s="59">
        <v>574</v>
      </c>
      <c r="D2527" s="62" t="s">
        <v>4254</v>
      </c>
      <c r="E2527" s="62" t="s">
        <v>34</v>
      </c>
      <c r="F2527" s="62" t="s">
        <v>5383</v>
      </c>
      <c r="G2527" s="63" t="s">
        <v>4592</v>
      </c>
      <c r="H2527" s="64"/>
      <c r="I2527" s="57"/>
      <c r="J2527" s="65"/>
      <c r="K2527" s="17"/>
    </row>
    <row r="2528" spans="1:11" s="14" customFormat="1" ht="12.75" x14ac:dyDescent="0.2">
      <c r="A2528" s="61" t="s">
        <v>1</v>
      </c>
      <c r="B2528" s="17"/>
      <c r="C2528" s="59">
        <v>575</v>
      </c>
      <c r="D2528" s="62" t="s">
        <v>4254</v>
      </c>
      <c r="E2528" s="62" t="s">
        <v>5384</v>
      </c>
      <c r="F2528" s="62" t="s">
        <v>5385</v>
      </c>
      <c r="G2528" s="63">
        <v>1857</v>
      </c>
      <c r="H2528" s="64"/>
      <c r="I2528" s="57"/>
      <c r="J2528" s="65"/>
      <c r="K2528" s="17"/>
    </row>
    <row r="2529" spans="1:11" s="14" customFormat="1" ht="25.5" x14ac:dyDescent="0.2">
      <c r="A2529" s="61"/>
      <c r="B2529" s="17"/>
      <c r="C2529" s="59">
        <v>576</v>
      </c>
      <c r="D2529" s="62" t="s">
        <v>4219</v>
      </c>
      <c r="E2529" s="62" t="s">
        <v>5386</v>
      </c>
      <c r="F2529" s="62" t="s">
        <v>5387</v>
      </c>
      <c r="G2529" s="57">
        <v>1877</v>
      </c>
      <c r="H2529" s="64"/>
      <c r="I2529" s="13" t="s">
        <v>4246</v>
      </c>
      <c r="J2529" s="65">
        <v>41117</v>
      </c>
      <c r="K2529" s="17"/>
    </row>
    <row r="2530" spans="1:11" s="14" customFormat="1" ht="25.5" x14ac:dyDescent="0.2">
      <c r="A2530" s="61"/>
      <c r="B2530" s="17"/>
      <c r="C2530" s="59">
        <v>577</v>
      </c>
      <c r="D2530" s="62" t="s">
        <v>4254</v>
      </c>
      <c r="E2530" s="62" t="s">
        <v>5388</v>
      </c>
      <c r="F2530" s="85" t="s">
        <v>5389</v>
      </c>
      <c r="G2530" s="63"/>
      <c r="H2530" s="64"/>
      <c r="I2530" s="57"/>
      <c r="J2530" s="65"/>
      <c r="K2530" s="17"/>
    </row>
    <row r="2531" spans="1:11" s="14" customFormat="1" ht="25.5" x14ac:dyDescent="0.2">
      <c r="A2531" s="61"/>
      <c r="B2531" s="17"/>
      <c r="C2531" s="59">
        <v>578</v>
      </c>
      <c r="D2531" s="62" t="s">
        <v>4254</v>
      </c>
      <c r="E2531" s="62" t="s">
        <v>5390</v>
      </c>
      <c r="F2531" s="85" t="s">
        <v>5391</v>
      </c>
      <c r="G2531" s="63"/>
      <c r="H2531" s="64"/>
      <c r="I2531" s="57"/>
      <c r="J2531" s="65"/>
      <c r="K2531" s="17"/>
    </row>
    <row r="2532" spans="1:11" s="14" customFormat="1" ht="51" x14ac:dyDescent="0.2">
      <c r="A2532" s="61"/>
      <c r="B2532" s="17"/>
      <c r="C2532" s="59">
        <v>579</v>
      </c>
      <c r="D2532" s="62" t="s">
        <v>4310</v>
      </c>
      <c r="E2532" s="62" t="s">
        <v>2926</v>
      </c>
      <c r="F2532" s="62" t="s">
        <v>5392</v>
      </c>
      <c r="G2532" s="63"/>
      <c r="H2532" s="63"/>
      <c r="I2532" s="57"/>
      <c r="J2532" s="65">
        <v>41841</v>
      </c>
      <c r="K2532" s="17"/>
    </row>
    <row r="2533" spans="1:11" s="14" customFormat="1" ht="38.25" x14ac:dyDescent="0.2">
      <c r="A2533" s="61"/>
      <c r="B2533" s="17"/>
      <c r="C2533" s="59">
        <v>580</v>
      </c>
      <c r="D2533" s="62" t="s">
        <v>4254</v>
      </c>
      <c r="E2533" s="62" t="s">
        <v>5393</v>
      </c>
      <c r="F2533" s="85" t="s">
        <v>5394</v>
      </c>
      <c r="G2533" s="63"/>
      <c r="H2533" s="64"/>
      <c r="I2533" s="57"/>
      <c r="J2533" s="65"/>
      <c r="K2533" s="17"/>
    </row>
    <row r="2534" spans="1:11" s="14" customFormat="1" ht="12.75" x14ac:dyDescent="0.2">
      <c r="A2534" s="61" t="s">
        <v>1</v>
      </c>
      <c r="B2534" s="17"/>
      <c r="C2534" s="59">
        <v>581</v>
      </c>
      <c r="D2534" s="62" t="s">
        <v>4219</v>
      </c>
      <c r="E2534" s="62" t="s">
        <v>5395</v>
      </c>
      <c r="F2534" s="62" t="s">
        <v>5396</v>
      </c>
      <c r="G2534" s="63">
        <v>1927</v>
      </c>
      <c r="H2534" s="64"/>
      <c r="I2534" s="57"/>
      <c r="J2534" s="65">
        <v>40352</v>
      </c>
      <c r="K2534" s="17"/>
    </row>
    <row r="2535" spans="1:11" s="14" customFormat="1" ht="12.75" x14ac:dyDescent="0.2">
      <c r="A2535" s="61"/>
      <c r="B2535" s="17"/>
      <c r="C2535" s="59">
        <v>582</v>
      </c>
      <c r="D2535" s="62" t="s">
        <v>4254</v>
      </c>
      <c r="E2535" s="62" t="s">
        <v>5397</v>
      </c>
      <c r="F2535" s="62" t="s">
        <v>5398</v>
      </c>
      <c r="G2535" s="63">
        <v>1896</v>
      </c>
      <c r="H2535" s="64"/>
      <c r="I2535" s="96"/>
      <c r="J2535" s="65"/>
      <c r="K2535" s="17"/>
    </row>
    <row r="2536" spans="1:11" s="14" customFormat="1" ht="38.25" x14ac:dyDescent="0.2">
      <c r="A2536" s="61"/>
      <c r="B2536" s="17"/>
      <c r="C2536" s="59">
        <v>583</v>
      </c>
      <c r="D2536" s="62" t="s">
        <v>4219</v>
      </c>
      <c r="E2536" s="62" t="s">
        <v>5399</v>
      </c>
      <c r="F2536" s="62" t="s">
        <v>5400</v>
      </c>
      <c r="G2536" s="57">
        <v>1955</v>
      </c>
      <c r="H2536" s="64"/>
      <c r="I2536" s="57" t="s">
        <v>4246</v>
      </c>
      <c r="J2536" s="65">
        <v>41117</v>
      </c>
      <c r="K2536" s="17"/>
    </row>
    <row r="2537" spans="1:11" s="14" customFormat="1" ht="51" x14ac:dyDescent="0.2">
      <c r="A2537" s="61"/>
      <c r="B2537" s="17"/>
      <c r="C2537" s="59">
        <v>584</v>
      </c>
      <c r="D2537" s="62" t="s">
        <v>4219</v>
      </c>
      <c r="E2537" s="62" t="s">
        <v>5401</v>
      </c>
      <c r="F2537" s="62" t="s">
        <v>5402</v>
      </c>
      <c r="G2537" s="57">
        <v>1931</v>
      </c>
      <c r="H2537" s="64"/>
      <c r="I2537" s="57" t="s">
        <v>4246</v>
      </c>
      <c r="J2537" s="65">
        <v>41117</v>
      </c>
      <c r="K2537" s="17"/>
    </row>
    <row r="2538" spans="1:11" s="14" customFormat="1" ht="89.25" x14ac:dyDescent="0.2">
      <c r="A2538" s="61"/>
      <c r="B2538" s="17"/>
      <c r="C2538" s="59">
        <v>585</v>
      </c>
      <c r="D2538" s="62" t="s">
        <v>4307</v>
      </c>
      <c r="E2538" s="62" t="s">
        <v>5403</v>
      </c>
      <c r="F2538" s="62" t="s">
        <v>5404</v>
      </c>
      <c r="G2538" s="57">
        <v>1903</v>
      </c>
      <c r="H2538" s="63"/>
      <c r="I2538" s="57" t="s">
        <v>947</v>
      </c>
      <c r="J2538" s="65">
        <v>42049</v>
      </c>
      <c r="K2538" s="17"/>
    </row>
    <row r="2539" spans="1:11" s="14" customFormat="1" ht="38.25" x14ac:dyDescent="0.2">
      <c r="A2539" s="109"/>
      <c r="B2539" s="126"/>
      <c r="C2539" s="59">
        <v>586</v>
      </c>
      <c r="D2539" s="110" t="s">
        <v>4376</v>
      </c>
      <c r="E2539" s="110" t="s">
        <v>223</v>
      </c>
      <c r="F2539" s="111" t="s">
        <v>5405</v>
      </c>
      <c r="G2539" s="112">
        <v>1920</v>
      </c>
      <c r="H2539" s="113" t="s">
        <v>4378</v>
      </c>
      <c r="I2539" s="60" t="s">
        <v>222</v>
      </c>
      <c r="J2539" s="114">
        <v>41331</v>
      </c>
      <c r="K2539" s="126"/>
    </row>
    <row r="2540" spans="1:11" s="14" customFormat="1" ht="38.25" x14ac:dyDescent="0.2">
      <c r="A2540" s="61" t="s">
        <v>1</v>
      </c>
      <c r="B2540" s="17"/>
      <c r="C2540" s="59">
        <v>587</v>
      </c>
      <c r="D2540" s="84" t="s">
        <v>4219</v>
      </c>
      <c r="E2540" s="85" t="s">
        <v>5406</v>
      </c>
      <c r="F2540" s="62" t="s">
        <v>5407</v>
      </c>
      <c r="G2540" s="63">
        <v>1922</v>
      </c>
      <c r="H2540" s="64"/>
      <c r="I2540" s="57" t="s">
        <v>5408</v>
      </c>
      <c r="J2540" s="65">
        <v>42949</v>
      </c>
      <c r="K2540" s="17"/>
    </row>
    <row r="2541" spans="1:11" s="14" customFormat="1" ht="25.5" x14ac:dyDescent="0.2">
      <c r="A2541" s="61" t="s">
        <v>1</v>
      </c>
      <c r="B2541" s="17"/>
      <c r="C2541" s="59">
        <v>588</v>
      </c>
      <c r="D2541" s="62" t="s">
        <v>4219</v>
      </c>
      <c r="E2541" s="62" t="s">
        <v>5409</v>
      </c>
      <c r="F2541" s="62" t="s">
        <v>5410</v>
      </c>
      <c r="G2541" s="63">
        <v>1938</v>
      </c>
      <c r="H2541" s="64"/>
      <c r="I2541" s="57"/>
      <c r="J2541" s="65">
        <v>40352</v>
      </c>
      <c r="K2541" s="17"/>
    </row>
    <row r="2542" spans="1:11" s="14" customFormat="1" ht="25.5" x14ac:dyDescent="0.2">
      <c r="A2542" s="61" t="s">
        <v>1</v>
      </c>
      <c r="B2542" s="17"/>
      <c r="C2542" s="59">
        <v>589</v>
      </c>
      <c r="D2542" s="62" t="s">
        <v>4219</v>
      </c>
      <c r="E2542" s="62" t="s">
        <v>5411</v>
      </c>
      <c r="F2542" s="62" t="s">
        <v>5412</v>
      </c>
      <c r="G2542" s="57">
        <v>1907</v>
      </c>
      <c r="H2542" s="63"/>
      <c r="I2542" s="57" t="s">
        <v>4246</v>
      </c>
      <c r="J2542" s="65">
        <v>41117</v>
      </c>
      <c r="K2542" s="17"/>
    </row>
    <row r="2543" spans="1:11" s="14" customFormat="1" ht="25.5" x14ac:dyDescent="0.2">
      <c r="A2543" s="61" t="s">
        <v>1</v>
      </c>
      <c r="B2543" s="17"/>
      <c r="C2543" s="59">
        <v>590</v>
      </c>
      <c r="D2543" s="62" t="s">
        <v>4219</v>
      </c>
      <c r="E2543" s="62" t="s">
        <v>5413</v>
      </c>
      <c r="F2543" s="62" t="s">
        <v>5412</v>
      </c>
      <c r="G2543" s="57">
        <v>1922</v>
      </c>
      <c r="H2543" s="63"/>
      <c r="I2543" s="57" t="s">
        <v>4246</v>
      </c>
      <c r="J2543" s="65">
        <v>41117</v>
      </c>
      <c r="K2543" s="17"/>
    </row>
    <row r="2544" spans="1:11" s="14" customFormat="1" ht="51" x14ac:dyDescent="0.2">
      <c r="A2544" s="61" t="s">
        <v>1102</v>
      </c>
      <c r="B2544" s="17"/>
      <c r="C2544" s="59">
        <v>591</v>
      </c>
      <c r="D2544" s="62" t="s">
        <v>4254</v>
      </c>
      <c r="E2544" s="62" t="s">
        <v>5414</v>
      </c>
      <c r="F2544" s="62" t="s">
        <v>5412</v>
      </c>
      <c r="G2544" s="63" t="s">
        <v>5415</v>
      </c>
      <c r="H2544" s="63"/>
      <c r="I2544" s="57" t="s">
        <v>580</v>
      </c>
      <c r="J2544" s="65"/>
      <c r="K2544" s="17"/>
    </row>
    <row r="2545" spans="1:11" s="14" customFormat="1" ht="25.5" x14ac:dyDescent="0.2">
      <c r="A2545" s="61"/>
      <c r="B2545" s="17"/>
      <c r="C2545" s="59">
        <v>592</v>
      </c>
      <c r="D2545" s="84" t="s">
        <v>4219</v>
      </c>
      <c r="E2545" s="62" t="s">
        <v>5416</v>
      </c>
      <c r="F2545" s="97" t="s">
        <v>5417</v>
      </c>
      <c r="G2545" s="96">
        <v>1832</v>
      </c>
      <c r="H2545" s="335"/>
      <c r="I2545" s="57" t="s">
        <v>4439</v>
      </c>
      <c r="J2545" s="65">
        <v>43125</v>
      </c>
      <c r="K2545" s="17"/>
    </row>
    <row r="2546" spans="1:11" s="14" customFormat="1" ht="102" x14ac:dyDescent="0.2">
      <c r="A2546" s="61" t="s">
        <v>5418</v>
      </c>
      <c r="B2546" s="17"/>
      <c r="C2546" s="59">
        <v>593</v>
      </c>
      <c r="D2546" s="84" t="s">
        <v>4219</v>
      </c>
      <c r="E2546" s="62" t="s">
        <v>5419</v>
      </c>
      <c r="F2546" s="62" t="s">
        <v>5420</v>
      </c>
      <c r="G2546" s="96">
        <v>1870</v>
      </c>
      <c r="H2546" s="335"/>
      <c r="I2546" s="57" t="s">
        <v>4439</v>
      </c>
      <c r="J2546" s="65">
        <v>43125</v>
      </c>
      <c r="K2546" s="17"/>
    </row>
    <row r="2547" spans="1:11" s="14" customFormat="1" ht="38.25" x14ac:dyDescent="0.2">
      <c r="A2547" s="61" t="s">
        <v>5256</v>
      </c>
      <c r="B2547" s="17"/>
      <c r="C2547" s="59">
        <v>594</v>
      </c>
      <c r="D2547" s="84" t="s">
        <v>4219</v>
      </c>
      <c r="E2547" s="62" t="s">
        <v>5421</v>
      </c>
      <c r="F2547" s="97" t="s">
        <v>5422</v>
      </c>
      <c r="G2547" s="96">
        <v>1848</v>
      </c>
      <c r="H2547" s="335"/>
      <c r="I2547" s="57" t="s">
        <v>4439</v>
      </c>
      <c r="J2547" s="65">
        <v>43125</v>
      </c>
      <c r="K2547" s="17"/>
    </row>
    <row r="2548" spans="1:11" s="14" customFormat="1" ht="38.25" x14ac:dyDescent="0.2">
      <c r="A2548" s="61"/>
      <c r="B2548" s="17"/>
      <c r="C2548" s="59">
        <v>595</v>
      </c>
      <c r="D2548" s="62" t="s">
        <v>4219</v>
      </c>
      <c r="E2548" s="62" t="s">
        <v>5423</v>
      </c>
      <c r="F2548" s="62" t="s">
        <v>5424</v>
      </c>
      <c r="G2548" s="57">
        <v>1848</v>
      </c>
      <c r="H2548" s="63"/>
      <c r="I2548" s="57" t="s">
        <v>4246</v>
      </c>
      <c r="J2548" s="65">
        <v>41117</v>
      </c>
      <c r="K2548" s="17"/>
    </row>
    <row r="2549" spans="1:11" s="14" customFormat="1" ht="12.75" x14ac:dyDescent="0.2">
      <c r="A2549" s="61"/>
      <c r="B2549" s="17"/>
      <c r="C2549" s="59">
        <v>596</v>
      </c>
      <c r="D2549" s="62" t="s">
        <v>4254</v>
      </c>
      <c r="E2549" s="62"/>
      <c r="F2549" s="62" t="s">
        <v>5425</v>
      </c>
      <c r="G2549" s="63"/>
      <c r="H2549" s="64"/>
      <c r="I2549" s="57"/>
      <c r="J2549" s="65"/>
      <c r="K2549" s="17"/>
    </row>
    <row r="2550" spans="1:11" s="14" customFormat="1" ht="38.25" x14ac:dyDescent="0.2">
      <c r="A2550" s="61"/>
      <c r="B2550" s="17"/>
      <c r="C2550" s="59">
        <v>597</v>
      </c>
      <c r="D2550" s="62" t="s">
        <v>4310</v>
      </c>
      <c r="E2550" s="62" t="s">
        <v>5426</v>
      </c>
      <c r="F2550" s="62" t="s">
        <v>5427</v>
      </c>
      <c r="G2550" s="63"/>
      <c r="H2550" s="64"/>
      <c r="I2550" s="57"/>
      <c r="J2550" s="65">
        <v>41841</v>
      </c>
      <c r="K2550" s="17"/>
    </row>
    <row r="2551" spans="1:11" s="14" customFormat="1" ht="25.5" x14ac:dyDescent="0.2">
      <c r="A2551" s="61" t="s">
        <v>1</v>
      </c>
      <c r="B2551" s="17"/>
      <c r="C2551" s="59">
        <v>598</v>
      </c>
      <c r="D2551" s="84" t="s">
        <v>4307</v>
      </c>
      <c r="E2551" s="62" t="s">
        <v>5428</v>
      </c>
      <c r="F2551" s="62" t="s">
        <v>5429</v>
      </c>
      <c r="G2551" s="63">
        <v>1959</v>
      </c>
      <c r="H2551" s="64"/>
      <c r="I2551" s="57" t="s">
        <v>1</v>
      </c>
      <c r="J2551" s="65">
        <v>43174</v>
      </c>
      <c r="K2551" s="17"/>
    </row>
    <row r="2552" spans="1:11" s="14" customFormat="1" ht="25.5" x14ac:dyDescent="0.2">
      <c r="A2552" s="61"/>
      <c r="B2552" s="17"/>
      <c r="C2552" s="59">
        <v>599</v>
      </c>
      <c r="D2552" s="62" t="s">
        <v>4310</v>
      </c>
      <c r="E2552" s="62" t="s">
        <v>5430</v>
      </c>
      <c r="F2552" s="62" t="s">
        <v>5431</v>
      </c>
      <c r="G2552" s="63"/>
      <c r="H2552" s="64"/>
      <c r="I2552" s="57"/>
      <c r="J2552" s="65">
        <v>41841</v>
      </c>
      <c r="K2552" s="17"/>
    </row>
    <row r="2553" spans="1:11" s="14" customFormat="1" ht="51" x14ac:dyDescent="0.2">
      <c r="A2553" s="61"/>
      <c r="B2553" s="17"/>
      <c r="C2553" s="59">
        <v>600</v>
      </c>
      <c r="D2553" s="84" t="s">
        <v>4219</v>
      </c>
      <c r="E2553" s="62" t="s">
        <v>5432</v>
      </c>
      <c r="F2553" s="62" t="s">
        <v>5433</v>
      </c>
      <c r="G2553" s="63">
        <v>1859</v>
      </c>
      <c r="H2553" s="64"/>
      <c r="I2553" s="57" t="s">
        <v>4318</v>
      </c>
      <c r="J2553" s="65">
        <v>42609</v>
      </c>
      <c r="K2553" s="17"/>
    </row>
    <row r="2554" spans="1:11" s="14" customFormat="1" ht="51" x14ac:dyDescent="0.2">
      <c r="A2554" s="61"/>
      <c r="B2554" s="17"/>
      <c r="C2554" s="59">
        <v>601</v>
      </c>
      <c r="D2554" s="62" t="s">
        <v>4219</v>
      </c>
      <c r="E2554" s="62" t="s">
        <v>5434</v>
      </c>
      <c r="F2554" s="62" t="s">
        <v>849</v>
      </c>
      <c r="G2554" s="57">
        <v>1944</v>
      </c>
      <c r="H2554" s="63"/>
      <c r="I2554" s="57" t="s">
        <v>4246</v>
      </c>
      <c r="J2554" s="65">
        <v>41117</v>
      </c>
      <c r="K2554" s="17"/>
    </row>
    <row r="2555" spans="1:11" s="14" customFormat="1" ht="38.25" x14ac:dyDescent="0.2">
      <c r="A2555" s="61" t="s">
        <v>1</v>
      </c>
      <c r="B2555" s="94"/>
      <c r="C2555" s="59">
        <v>602</v>
      </c>
      <c r="D2555" s="84" t="s">
        <v>4219</v>
      </c>
      <c r="E2555" s="62" t="s">
        <v>5435</v>
      </c>
      <c r="F2555" s="97" t="s">
        <v>5436</v>
      </c>
      <c r="G2555" s="115">
        <v>1929</v>
      </c>
      <c r="H2555" s="64"/>
      <c r="I2555" s="57" t="s">
        <v>5437</v>
      </c>
      <c r="J2555" s="65">
        <v>43144</v>
      </c>
      <c r="K2555" s="17"/>
    </row>
    <row r="2556" spans="1:11" s="14" customFormat="1" ht="38.25" x14ac:dyDescent="0.2">
      <c r="A2556" s="61"/>
      <c r="B2556" s="17"/>
      <c r="C2556" s="59">
        <v>603</v>
      </c>
      <c r="D2556" s="62" t="s">
        <v>4219</v>
      </c>
      <c r="E2556" s="62" t="s">
        <v>5438</v>
      </c>
      <c r="F2556" s="62" t="s">
        <v>5439</v>
      </c>
      <c r="G2556" s="57">
        <v>1897</v>
      </c>
      <c r="H2556" s="63"/>
      <c r="I2556" s="57" t="s">
        <v>4246</v>
      </c>
      <c r="J2556" s="65">
        <v>41117</v>
      </c>
      <c r="K2556" s="17"/>
    </row>
    <row r="2557" spans="1:11" s="14" customFormat="1" ht="63.75" x14ac:dyDescent="0.2">
      <c r="A2557" s="61"/>
      <c r="B2557" s="17"/>
      <c r="C2557" s="59">
        <v>604</v>
      </c>
      <c r="D2557" s="62" t="s">
        <v>4219</v>
      </c>
      <c r="E2557" s="62" t="s">
        <v>5440</v>
      </c>
      <c r="F2557" s="62" t="s">
        <v>5441</v>
      </c>
      <c r="G2557" s="57">
        <v>1901</v>
      </c>
      <c r="H2557" s="63"/>
      <c r="I2557" s="57" t="s">
        <v>4246</v>
      </c>
      <c r="J2557" s="65">
        <v>41117</v>
      </c>
      <c r="K2557" s="17"/>
    </row>
    <row r="2558" spans="1:11" s="14" customFormat="1" ht="25.5" x14ac:dyDescent="0.2">
      <c r="A2558" s="61"/>
      <c r="B2558" s="17"/>
      <c r="C2558" s="59">
        <v>605</v>
      </c>
      <c r="D2558" s="62" t="s">
        <v>4219</v>
      </c>
      <c r="E2558" s="62" t="s">
        <v>5442</v>
      </c>
      <c r="F2558" s="62" t="s">
        <v>5443</v>
      </c>
      <c r="G2558" s="57">
        <v>1930</v>
      </c>
      <c r="H2558" s="63"/>
      <c r="I2558" s="57" t="s">
        <v>4246</v>
      </c>
      <c r="J2558" s="65">
        <v>41117</v>
      </c>
      <c r="K2558" s="17"/>
    </row>
    <row r="2559" spans="1:11" s="14" customFormat="1" ht="38.25" x14ac:dyDescent="0.2">
      <c r="A2559" s="61" t="s">
        <v>1</v>
      </c>
      <c r="B2559" s="17"/>
      <c r="C2559" s="59">
        <v>606</v>
      </c>
      <c r="D2559" s="62" t="s">
        <v>4219</v>
      </c>
      <c r="E2559" s="62" t="s">
        <v>5444</v>
      </c>
      <c r="F2559" s="62" t="s">
        <v>5445</v>
      </c>
      <c r="G2559" s="57">
        <v>1988</v>
      </c>
      <c r="H2559" s="63"/>
      <c r="I2559" s="13"/>
      <c r="J2559" s="65">
        <v>42298</v>
      </c>
      <c r="K2559" s="17"/>
    </row>
    <row r="2560" spans="1:11" s="14" customFormat="1" ht="38.25" x14ac:dyDescent="0.2">
      <c r="A2560" s="61" t="s">
        <v>1</v>
      </c>
      <c r="B2560" s="17"/>
      <c r="C2560" s="59">
        <v>607</v>
      </c>
      <c r="D2560" s="84" t="s">
        <v>4307</v>
      </c>
      <c r="E2560" s="62" t="s">
        <v>5446</v>
      </c>
      <c r="F2560" s="62" t="s">
        <v>5445</v>
      </c>
      <c r="G2560" s="57">
        <v>1988</v>
      </c>
      <c r="H2560" s="63"/>
      <c r="I2560" s="57" t="s">
        <v>1</v>
      </c>
      <c r="J2560" s="65">
        <v>43173</v>
      </c>
      <c r="K2560" s="17"/>
    </row>
    <row r="2561" spans="1:11" s="14" customFormat="1" ht="38.25" x14ac:dyDescent="0.2">
      <c r="A2561" s="61" t="s">
        <v>1306</v>
      </c>
      <c r="B2561" s="17"/>
      <c r="C2561" s="59">
        <v>608</v>
      </c>
      <c r="D2561" s="62" t="s">
        <v>4254</v>
      </c>
      <c r="E2561" s="62" t="s">
        <v>5447</v>
      </c>
      <c r="F2561" s="62" t="s">
        <v>5448</v>
      </c>
      <c r="G2561" s="63" t="s">
        <v>5449</v>
      </c>
      <c r="H2561" s="64"/>
      <c r="I2561" s="57"/>
      <c r="J2561" s="65"/>
      <c r="K2561" s="17"/>
    </row>
    <row r="2562" spans="1:11" s="14" customFormat="1" ht="25.5" x14ac:dyDescent="0.2">
      <c r="A2562" s="61"/>
      <c r="B2562" s="17"/>
      <c r="C2562" s="59">
        <v>609</v>
      </c>
      <c r="D2562" s="62" t="s">
        <v>4254</v>
      </c>
      <c r="E2562" s="62" t="s">
        <v>5450</v>
      </c>
      <c r="F2562" s="62" t="s">
        <v>5451</v>
      </c>
      <c r="G2562" s="63"/>
      <c r="H2562" s="64"/>
      <c r="I2562" s="57"/>
      <c r="J2562" s="65"/>
      <c r="K2562" s="17"/>
    </row>
    <row r="2563" spans="1:11" s="14" customFormat="1" ht="25.5" x14ac:dyDescent="0.2">
      <c r="A2563" s="61"/>
      <c r="B2563" s="17"/>
      <c r="C2563" s="59">
        <v>610</v>
      </c>
      <c r="D2563" s="62" t="s">
        <v>4219</v>
      </c>
      <c r="E2563" s="62" t="s">
        <v>2965</v>
      </c>
      <c r="F2563" s="62" t="s">
        <v>5452</v>
      </c>
      <c r="G2563" s="63">
        <v>1932</v>
      </c>
      <c r="H2563" s="64"/>
      <c r="I2563" s="57" t="s">
        <v>423</v>
      </c>
      <c r="J2563" s="65"/>
      <c r="K2563" s="17"/>
    </row>
    <row r="2564" spans="1:11" s="14" customFormat="1" ht="25.5" x14ac:dyDescent="0.2">
      <c r="A2564" s="61"/>
      <c r="B2564" s="17"/>
      <c r="C2564" s="59">
        <v>611</v>
      </c>
      <c r="D2564" s="62" t="s">
        <v>4219</v>
      </c>
      <c r="E2564" s="62" t="s">
        <v>2977</v>
      </c>
      <c r="F2564" s="62" t="s">
        <v>5453</v>
      </c>
      <c r="G2564" s="63"/>
      <c r="H2564" s="64"/>
      <c r="I2564" s="57" t="s">
        <v>423</v>
      </c>
      <c r="J2564" s="65"/>
      <c r="K2564" s="17"/>
    </row>
    <row r="2565" spans="1:11" s="14" customFormat="1" ht="38.25" x14ac:dyDescent="0.2">
      <c r="A2565" s="61"/>
      <c r="B2565" s="17"/>
      <c r="C2565" s="59">
        <v>612</v>
      </c>
      <c r="D2565" s="62" t="s">
        <v>4219</v>
      </c>
      <c r="E2565" s="62" t="s">
        <v>5454</v>
      </c>
      <c r="F2565" s="62" t="s">
        <v>5455</v>
      </c>
      <c r="G2565" s="57">
        <v>1872</v>
      </c>
      <c r="H2565" s="64"/>
      <c r="I2565" s="57" t="s">
        <v>4246</v>
      </c>
      <c r="J2565" s="65">
        <v>41117</v>
      </c>
      <c r="K2565" s="17"/>
    </row>
    <row r="2566" spans="1:11" s="14" customFormat="1" ht="12.75" x14ac:dyDescent="0.2">
      <c r="A2566" s="61"/>
      <c r="B2566" s="17"/>
      <c r="C2566" s="59">
        <v>613</v>
      </c>
      <c r="D2566" s="62" t="s">
        <v>4254</v>
      </c>
      <c r="E2566" s="62" t="s">
        <v>5456</v>
      </c>
      <c r="F2566" s="62" t="s">
        <v>5457</v>
      </c>
      <c r="G2566" s="63">
        <v>1930</v>
      </c>
      <c r="H2566" s="64"/>
      <c r="I2566" s="57" t="s">
        <v>580</v>
      </c>
      <c r="J2566" s="65"/>
      <c r="K2566" s="17"/>
    </row>
    <row r="2567" spans="1:11" s="14" customFormat="1" ht="12.75" x14ac:dyDescent="0.2">
      <c r="A2567" s="61" t="s">
        <v>1</v>
      </c>
      <c r="B2567" s="17"/>
      <c r="C2567" s="59">
        <v>614</v>
      </c>
      <c r="D2567" s="62" t="s">
        <v>4254</v>
      </c>
      <c r="E2567" s="62" t="s">
        <v>5458</v>
      </c>
      <c r="F2567" s="62" t="s">
        <v>1763</v>
      </c>
      <c r="G2567" s="63">
        <v>1934</v>
      </c>
      <c r="H2567" s="64"/>
      <c r="I2567" s="57"/>
      <c r="J2567" s="65"/>
      <c r="K2567" s="17"/>
    </row>
    <row r="2568" spans="1:11" s="14" customFormat="1" ht="12.75" x14ac:dyDescent="0.2">
      <c r="A2568" s="61" t="s">
        <v>1</v>
      </c>
      <c r="B2568" s="17"/>
      <c r="C2568" s="59">
        <v>615</v>
      </c>
      <c r="D2568" s="62" t="s">
        <v>4254</v>
      </c>
      <c r="E2568" s="62" t="s">
        <v>79</v>
      </c>
      <c r="F2568" s="62" t="s">
        <v>1763</v>
      </c>
      <c r="G2568" s="63">
        <v>1944</v>
      </c>
      <c r="H2568" s="64"/>
      <c r="I2568" s="57"/>
      <c r="J2568" s="65"/>
      <c r="K2568" s="17"/>
    </row>
    <row r="2569" spans="1:11" s="14" customFormat="1" ht="38.25" x14ac:dyDescent="0.2">
      <c r="A2569" s="61" t="s">
        <v>1</v>
      </c>
      <c r="B2569" s="17"/>
      <c r="C2569" s="59">
        <v>616</v>
      </c>
      <c r="D2569" s="62" t="s">
        <v>4254</v>
      </c>
      <c r="E2569" s="62" t="s">
        <v>5459</v>
      </c>
      <c r="F2569" s="62" t="s">
        <v>5460</v>
      </c>
      <c r="G2569" s="63">
        <v>1961</v>
      </c>
      <c r="H2569" s="64"/>
      <c r="I2569" s="57"/>
      <c r="J2569" s="65"/>
      <c r="K2569" s="17"/>
    </row>
    <row r="2570" spans="1:11" s="14" customFormat="1" ht="25.5" x14ac:dyDescent="0.2">
      <c r="A2570" s="61"/>
      <c r="B2570" s="17"/>
      <c r="C2570" s="59">
        <v>617</v>
      </c>
      <c r="D2570" s="62" t="s">
        <v>4219</v>
      </c>
      <c r="E2570" s="62" t="s">
        <v>5461</v>
      </c>
      <c r="F2570" s="62" t="s">
        <v>5462</v>
      </c>
      <c r="G2570" s="63"/>
      <c r="H2570" s="94"/>
      <c r="I2570" s="57" t="s">
        <v>423</v>
      </c>
      <c r="J2570" s="65">
        <v>41141</v>
      </c>
      <c r="K2570" s="17"/>
    </row>
    <row r="2571" spans="1:11" s="14" customFormat="1" ht="25.5" x14ac:dyDescent="0.2">
      <c r="A2571" s="61" t="s">
        <v>1</v>
      </c>
      <c r="B2571" s="17"/>
      <c r="C2571" s="59">
        <v>618</v>
      </c>
      <c r="D2571" s="84" t="s">
        <v>4254</v>
      </c>
      <c r="E2571" s="62" t="s">
        <v>5463</v>
      </c>
      <c r="F2571" s="62" t="s">
        <v>5464</v>
      </c>
      <c r="G2571" s="63">
        <v>1918</v>
      </c>
      <c r="H2571" s="345"/>
      <c r="I2571" s="57" t="s">
        <v>1</v>
      </c>
      <c r="J2571" s="65">
        <v>43176</v>
      </c>
      <c r="K2571" s="17"/>
    </row>
    <row r="2572" spans="1:11" s="14" customFormat="1" ht="38.25" x14ac:dyDescent="0.2">
      <c r="A2572" s="61" t="s">
        <v>1</v>
      </c>
      <c r="B2572" s="17"/>
      <c r="C2572" s="59">
        <v>619</v>
      </c>
      <c r="D2572" s="62" t="s">
        <v>4254</v>
      </c>
      <c r="E2572" s="62" t="s">
        <v>5465</v>
      </c>
      <c r="F2572" s="62" t="s">
        <v>5464</v>
      </c>
      <c r="G2572" s="63">
        <v>1929</v>
      </c>
      <c r="H2572" s="345"/>
      <c r="I2572" s="57"/>
      <c r="J2572" s="65"/>
      <c r="K2572" s="17"/>
    </row>
    <row r="2573" spans="1:11" s="14" customFormat="1" ht="38.25" x14ac:dyDescent="0.2">
      <c r="A2573" s="61" t="s">
        <v>1</v>
      </c>
      <c r="B2573" s="17"/>
      <c r="C2573" s="59">
        <v>620</v>
      </c>
      <c r="D2573" s="84" t="s">
        <v>4219</v>
      </c>
      <c r="E2573" s="62" t="s">
        <v>5466</v>
      </c>
      <c r="F2573" s="62" t="s">
        <v>5467</v>
      </c>
      <c r="G2573" s="63" t="s">
        <v>2752</v>
      </c>
      <c r="H2573" s="345"/>
      <c r="I2573" s="57" t="s">
        <v>1</v>
      </c>
      <c r="J2573" s="65">
        <v>43141</v>
      </c>
      <c r="K2573" s="17"/>
    </row>
    <row r="2574" spans="1:11" s="14" customFormat="1" ht="25.5" x14ac:dyDescent="0.2">
      <c r="A2574" s="61" t="s">
        <v>1</v>
      </c>
      <c r="B2574" s="17"/>
      <c r="C2574" s="59">
        <v>621</v>
      </c>
      <c r="D2574" s="62" t="s">
        <v>4254</v>
      </c>
      <c r="E2574" s="62" t="s">
        <v>5468</v>
      </c>
      <c r="F2574" s="62" t="s">
        <v>5469</v>
      </c>
      <c r="G2574" s="63">
        <v>1934</v>
      </c>
      <c r="H2574" s="345"/>
      <c r="I2574" s="57"/>
      <c r="J2574" s="65"/>
      <c r="K2574" s="17"/>
    </row>
    <row r="2575" spans="1:11" s="14" customFormat="1" ht="25.5" x14ac:dyDescent="0.2">
      <c r="A2575" s="61"/>
      <c r="B2575" s="17"/>
      <c r="C2575" s="59">
        <v>622</v>
      </c>
      <c r="D2575" s="62" t="s">
        <v>4254</v>
      </c>
      <c r="E2575" s="62" t="s">
        <v>5470</v>
      </c>
      <c r="F2575" s="62" t="s">
        <v>5471</v>
      </c>
      <c r="G2575" s="63" t="s">
        <v>5472</v>
      </c>
      <c r="H2575" s="91"/>
      <c r="I2575" s="57" t="s">
        <v>580</v>
      </c>
      <c r="J2575" s="65"/>
      <c r="K2575" s="17"/>
    </row>
    <row r="2576" spans="1:11" s="14" customFormat="1" ht="25.5" x14ac:dyDescent="0.2">
      <c r="A2576" s="61" t="s">
        <v>1</v>
      </c>
      <c r="B2576" s="17"/>
      <c r="C2576" s="59">
        <v>623</v>
      </c>
      <c r="D2576" s="84" t="s">
        <v>4219</v>
      </c>
      <c r="E2576" s="62" t="s">
        <v>5473</v>
      </c>
      <c r="F2576" s="62" t="s">
        <v>5474</v>
      </c>
      <c r="G2576" s="57">
        <v>1942</v>
      </c>
      <c r="H2576" s="57"/>
      <c r="I2576" s="57" t="s">
        <v>1</v>
      </c>
      <c r="J2576" s="65">
        <v>43143</v>
      </c>
      <c r="K2576" s="17"/>
    </row>
    <row r="2577" spans="1:11" s="14" customFormat="1" ht="38.25" x14ac:dyDescent="0.2">
      <c r="A2577" s="61"/>
      <c r="B2577" s="17"/>
      <c r="C2577" s="59">
        <v>624</v>
      </c>
      <c r="D2577" s="62" t="s">
        <v>4219</v>
      </c>
      <c r="E2577" s="62" t="s">
        <v>5475</v>
      </c>
      <c r="F2577" s="62" t="s">
        <v>5476</v>
      </c>
      <c r="G2577" s="57"/>
      <c r="H2577" s="57"/>
      <c r="I2577" s="57"/>
      <c r="J2577" s="65">
        <v>41966</v>
      </c>
      <c r="K2577" s="17"/>
    </row>
    <row r="2578" spans="1:11" s="14" customFormat="1" ht="38.25" x14ac:dyDescent="0.2">
      <c r="A2578" s="61"/>
      <c r="B2578" s="17"/>
      <c r="C2578" s="59">
        <v>625</v>
      </c>
      <c r="D2578" s="62" t="s">
        <v>4219</v>
      </c>
      <c r="E2578" s="62" t="s">
        <v>5477</v>
      </c>
      <c r="F2578" s="62" t="s">
        <v>5478</v>
      </c>
      <c r="G2578" s="57">
        <v>1885</v>
      </c>
      <c r="H2578" s="13"/>
      <c r="I2578" s="57" t="s">
        <v>4246</v>
      </c>
      <c r="J2578" s="65">
        <v>41117</v>
      </c>
      <c r="K2578" s="17"/>
    </row>
    <row r="2579" spans="1:11" s="14" customFormat="1" ht="25.5" x14ac:dyDescent="0.2">
      <c r="A2579" s="61"/>
      <c r="B2579" s="17"/>
      <c r="C2579" s="59">
        <v>626</v>
      </c>
      <c r="D2579" s="62" t="s">
        <v>4254</v>
      </c>
      <c r="E2579" s="62" t="s">
        <v>34</v>
      </c>
      <c r="F2579" s="62" t="s">
        <v>5479</v>
      </c>
      <c r="G2579" s="63" t="s">
        <v>4592</v>
      </c>
      <c r="H2579" s="64"/>
      <c r="I2579" s="57"/>
      <c r="J2579" s="65"/>
      <c r="K2579" s="17"/>
    </row>
    <row r="2580" spans="1:11" s="14" customFormat="1" ht="25.5" x14ac:dyDescent="0.2">
      <c r="A2580" s="61"/>
      <c r="B2580" s="17"/>
      <c r="C2580" s="59">
        <v>627</v>
      </c>
      <c r="D2580" s="62" t="s">
        <v>4219</v>
      </c>
      <c r="E2580" s="62" t="s">
        <v>5480</v>
      </c>
      <c r="F2580" s="62" t="s">
        <v>5481</v>
      </c>
      <c r="G2580" s="63"/>
      <c r="H2580" s="64"/>
      <c r="I2580" s="57"/>
      <c r="J2580" s="65">
        <v>41841</v>
      </c>
      <c r="K2580" s="17"/>
    </row>
    <row r="2581" spans="1:11" s="14" customFormat="1" ht="25.5" x14ac:dyDescent="0.2">
      <c r="A2581" s="61" t="s">
        <v>1</v>
      </c>
      <c r="B2581" s="17"/>
      <c r="C2581" s="59">
        <v>628</v>
      </c>
      <c r="D2581" s="84" t="s">
        <v>4571</v>
      </c>
      <c r="E2581" s="62" t="s">
        <v>5482</v>
      </c>
      <c r="F2581" s="62" t="s">
        <v>5483</v>
      </c>
      <c r="G2581" s="63">
        <v>1991</v>
      </c>
      <c r="H2581" s="64"/>
      <c r="I2581" s="57" t="s">
        <v>1</v>
      </c>
      <c r="J2581" s="65">
        <v>43176</v>
      </c>
      <c r="K2581" s="17"/>
    </row>
    <row r="2582" spans="1:11" s="14" customFormat="1" ht="38.25" x14ac:dyDescent="0.2">
      <c r="A2582" s="61"/>
      <c r="B2582" s="17"/>
      <c r="C2582" s="59">
        <v>629</v>
      </c>
      <c r="D2582" s="62" t="s">
        <v>4254</v>
      </c>
      <c r="E2582" s="62" t="s">
        <v>5484</v>
      </c>
      <c r="F2582" s="62" t="s">
        <v>5485</v>
      </c>
      <c r="G2582" s="63" t="s">
        <v>5486</v>
      </c>
      <c r="H2582" s="64"/>
      <c r="I2582" s="57" t="s">
        <v>580</v>
      </c>
      <c r="J2582" s="65"/>
      <c r="K2582" s="17"/>
    </row>
    <row r="2583" spans="1:11" s="14" customFormat="1" ht="25.5" x14ac:dyDescent="0.2">
      <c r="A2583" s="61"/>
      <c r="B2583" s="17"/>
      <c r="C2583" s="59">
        <v>630</v>
      </c>
      <c r="D2583" s="62" t="s">
        <v>4219</v>
      </c>
      <c r="E2583" s="62" t="s">
        <v>5487</v>
      </c>
      <c r="F2583" s="62" t="s">
        <v>5488</v>
      </c>
      <c r="G2583" s="57">
        <v>1957</v>
      </c>
      <c r="H2583" s="63"/>
      <c r="I2583" s="57" t="s">
        <v>4246</v>
      </c>
      <c r="J2583" s="65">
        <v>41117</v>
      </c>
      <c r="K2583" s="17"/>
    </row>
    <row r="2584" spans="1:11" s="14" customFormat="1" ht="25.5" x14ac:dyDescent="0.2">
      <c r="A2584" s="61" t="s">
        <v>1</v>
      </c>
      <c r="B2584" s="17"/>
      <c r="C2584" s="59">
        <v>631</v>
      </c>
      <c r="D2584" s="84" t="s">
        <v>4219</v>
      </c>
      <c r="E2584" s="62" t="s">
        <v>5489</v>
      </c>
      <c r="F2584" s="62" t="s">
        <v>5490</v>
      </c>
      <c r="G2584" s="57">
        <v>1939</v>
      </c>
      <c r="H2584" s="181"/>
      <c r="I2584" s="57" t="s">
        <v>1</v>
      </c>
      <c r="J2584" s="65">
        <v>43143</v>
      </c>
      <c r="K2584" s="17"/>
    </row>
    <row r="2585" spans="1:11" s="14" customFormat="1" ht="25.5" x14ac:dyDescent="0.2">
      <c r="A2585" s="61" t="s">
        <v>5491</v>
      </c>
      <c r="B2585" s="17"/>
      <c r="C2585" s="59">
        <v>632</v>
      </c>
      <c r="D2585" s="62" t="s">
        <v>4254</v>
      </c>
      <c r="E2585" s="62" t="s">
        <v>5492</v>
      </c>
      <c r="F2585" s="62" t="s">
        <v>5493</v>
      </c>
      <c r="G2585" s="63" t="s">
        <v>5494</v>
      </c>
      <c r="H2585" s="64"/>
      <c r="I2585" s="57"/>
      <c r="J2585" s="65"/>
      <c r="K2585" s="17"/>
    </row>
    <row r="2586" spans="1:11" s="14" customFormat="1" ht="12.75" x14ac:dyDescent="0.2">
      <c r="A2586" s="61"/>
      <c r="B2586" s="17"/>
      <c r="C2586" s="59">
        <v>633</v>
      </c>
      <c r="D2586" s="62" t="s">
        <v>4254</v>
      </c>
      <c r="E2586" s="62" t="s">
        <v>5492</v>
      </c>
      <c r="F2586" s="62" t="s">
        <v>5495</v>
      </c>
      <c r="G2586" s="63">
        <v>1951</v>
      </c>
      <c r="H2586" s="345"/>
      <c r="I2586" s="57" t="s">
        <v>580</v>
      </c>
      <c r="J2586" s="65"/>
      <c r="K2586" s="17"/>
    </row>
    <row r="2587" spans="1:11" s="14" customFormat="1" ht="51" x14ac:dyDescent="0.2">
      <c r="A2587" s="61"/>
      <c r="B2587" s="17"/>
      <c r="C2587" s="59">
        <v>634</v>
      </c>
      <c r="D2587" s="62" t="s">
        <v>4219</v>
      </c>
      <c r="E2587" s="62" t="s">
        <v>5496</v>
      </c>
      <c r="F2587" s="62" t="s">
        <v>5497</v>
      </c>
      <c r="G2587" s="57">
        <v>1927</v>
      </c>
      <c r="H2587" s="63"/>
      <c r="I2587" s="57" t="s">
        <v>4246</v>
      </c>
      <c r="J2587" s="65">
        <v>41117</v>
      </c>
      <c r="K2587" s="17"/>
    </row>
    <row r="2588" spans="1:11" s="14" customFormat="1" ht="25.5" x14ac:dyDescent="0.2">
      <c r="A2588" s="61"/>
      <c r="B2588" s="17"/>
      <c r="C2588" s="59">
        <v>635</v>
      </c>
      <c r="D2588" s="62" t="s">
        <v>4219</v>
      </c>
      <c r="E2588" s="62" t="s">
        <v>5498</v>
      </c>
      <c r="F2588" s="62" t="s">
        <v>5499</v>
      </c>
      <c r="G2588" s="57">
        <v>1938</v>
      </c>
      <c r="H2588" s="63"/>
      <c r="I2588" s="57" t="s">
        <v>4246</v>
      </c>
      <c r="J2588" s="65">
        <v>41117</v>
      </c>
      <c r="K2588" s="17"/>
    </row>
    <row r="2589" spans="1:11" s="14" customFormat="1" ht="25.5" x14ac:dyDescent="0.2">
      <c r="A2589" s="61"/>
      <c r="B2589" s="17"/>
      <c r="C2589" s="59">
        <v>636</v>
      </c>
      <c r="D2589" s="62" t="s">
        <v>4219</v>
      </c>
      <c r="E2589" s="62" t="s">
        <v>5500</v>
      </c>
      <c r="F2589" s="62" t="s">
        <v>5499</v>
      </c>
      <c r="G2589" s="57">
        <v>1949</v>
      </c>
      <c r="H2589" s="63"/>
      <c r="I2589" s="57" t="s">
        <v>4246</v>
      </c>
      <c r="J2589" s="65">
        <v>41117</v>
      </c>
      <c r="K2589" s="17"/>
    </row>
    <row r="2590" spans="1:11" s="14" customFormat="1" ht="25.5" x14ac:dyDescent="0.2">
      <c r="A2590" s="61"/>
      <c r="B2590" s="17"/>
      <c r="C2590" s="59">
        <v>637</v>
      </c>
      <c r="D2590" s="62" t="s">
        <v>4254</v>
      </c>
      <c r="E2590" s="62" t="s">
        <v>5501</v>
      </c>
      <c r="F2590" s="62" t="s">
        <v>5502</v>
      </c>
      <c r="G2590" s="63">
        <v>1935</v>
      </c>
      <c r="H2590" s="64"/>
      <c r="I2590" s="57" t="s">
        <v>580</v>
      </c>
      <c r="J2590" s="65"/>
      <c r="K2590" s="17"/>
    </row>
    <row r="2591" spans="1:11" s="14" customFormat="1" ht="25.5" x14ac:dyDescent="0.2">
      <c r="A2591" s="61" t="s">
        <v>1</v>
      </c>
      <c r="B2591" s="17"/>
      <c r="C2591" s="59">
        <v>638</v>
      </c>
      <c r="D2591" s="84" t="s">
        <v>4313</v>
      </c>
      <c r="E2591" s="62" t="s">
        <v>5503</v>
      </c>
      <c r="F2591" s="62" t="s">
        <v>5504</v>
      </c>
      <c r="G2591" s="63">
        <v>1977</v>
      </c>
      <c r="H2591" s="64"/>
      <c r="I2591" s="57" t="s">
        <v>1</v>
      </c>
      <c r="J2591" s="65">
        <v>43176</v>
      </c>
      <c r="K2591" s="17"/>
    </row>
    <row r="2592" spans="1:11" s="14" customFormat="1" ht="38.25" x14ac:dyDescent="0.2">
      <c r="A2592" s="61" t="s">
        <v>1</v>
      </c>
      <c r="B2592" s="17"/>
      <c r="C2592" s="59">
        <v>639</v>
      </c>
      <c r="D2592" s="84" t="s">
        <v>4219</v>
      </c>
      <c r="E2592" s="62" t="s">
        <v>5505</v>
      </c>
      <c r="F2592" s="97" t="s">
        <v>5506</v>
      </c>
      <c r="G2592" s="96">
        <v>1844</v>
      </c>
      <c r="H2592" s="335"/>
      <c r="I2592" s="57" t="s">
        <v>4439</v>
      </c>
      <c r="J2592" s="65">
        <v>43125</v>
      </c>
      <c r="K2592" s="17"/>
    </row>
    <row r="2593" spans="1:11" s="14" customFormat="1" ht="38.25" x14ac:dyDescent="0.2">
      <c r="A2593" s="61" t="s">
        <v>1</v>
      </c>
      <c r="B2593" s="17"/>
      <c r="C2593" s="59">
        <v>640</v>
      </c>
      <c r="D2593" s="84" t="s">
        <v>4219</v>
      </c>
      <c r="E2593" s="62" t="s">
        <v>5507</v>
      </c>
      <c r="F2593" s="62" t="s">
        <v>5508</v>
      </c>
      <c r="G2593" s="96">
        <v>1850</v>
      </c>
      <c r="H2593" s="335"/>
      <c r="I2593" s="57" t="s">
        <v>1</v>
      </c>
      <c r="J2593" s="65">
        <v>43125</v>
      </c>
      <c r="K2593" s="17"/>
    </row>
    <row r="2594" spans="1:11" s="14" customFormat="1" ht="25.5" x14ac:dyDescent="0.2">
      <c r="A2594" s="61" t="s">
        <v>1</v>
      </c>
      <c r="B2594" s="17"/>
      <c r="C2594" s="59">
        <v>641</v>
      </c>
      <c r="D2594" s="84" t="s">
        <v>4219</v>
      </c>
      <c r="E2594" s="62" t="s">
        <v>5509</v>
      </c>
      <c r="F2594" s="62" t="s">
        <v>5510</v>
      </c>
      <c r="G2594" s="96">
        <v>1931</v>
      </c>
      <c r="H2594" s="335"/>
      <c r="I2594" s="57" t="s">
        <v>1</v>
      </c>
      <c r="J2594" s="65">
        <v>43197</v>
      </c>
      <c r="K2594" s="17"/>
    </row>
    <row r="2595" spans="1:11" s="14" customFormat="1" ht="25.5" x14ac:dyDescent="0.2">
      <c r="A2595" s="61" t="s">
        <v>1</v>
      </c>
      <c r="B2595" s="17"/>
      <c r="C2595" s="59">
        <v>642</v>
      </c>
      <c r="D2595" s="84" t="s">
        <v>4219</v>
      </c>
      <c r="E2595" s="62" t="s">
        <v>5511</v>
      </c>
      <c r="F2595" s="62" t="s">
        <v>5512</v>
      </c>
      <c r="G2595" s="63">
        <v>1915</v>
      </c>
      <c r="H2595" s="64"/>
      <c r="I2595" s="57" t="s">
        <v>1</v>
      </c>
      <c r="J2595" s="65">
        <v>43143</v>
      </c>
      <c r="K2595" s="17"/>
    </row>
    <row r="2596" spans="1:11" s="14" customFormat="1" ht="12.75" x14ac:dyDescent="0.2">
      <c r="A2596" s="61" t="s">
        <v>1</v>
      </c>
      <c r="B2596" s="17"/>
      <c r="C2596" s="59">
        <v>643</v>
      </c>
      <c r="D2596" s="62" t="s">
        <v>4254</v>
      </c>
      <c r="E2596" s="62" t="s">
        <v>5513</v>
      </c>
      <c r="F2596" s="62" t="s">
        <v>1861</v>
      </c>
      <c r="G2596" s="63">
        <v>1986</v>
      </c>
      <c r="H2596" s="64"/>
      <c r="I2596" s="57"/>
      <c r="J2596" s="65"/>
      <c r="K2596" s="17"/>
    </row>
    <row r="2597" spans="1:11" s="14" customFormat="1" ht="12.75" x14ac:dyDescent="0.2">
      <c r="A2597" s="61"/>
      <c r="B2597" s="17"/>
      <c r="C2597" s="59">
        <v>644</v>
      </c>
      <c r="D2597" s="62" t="s">
        <v>4254</v>
      </c>
      <c r="E2597" s="85" t="s">
        <v>5514</v>
      </c>
      <c r="F2597" s="62" t="s">
        <v>5515</v>
      </c>
      <c r="G2597" s="63">
        <v>1868</v>
      </c>
      <c r="H2597" s="345"/>
      <c r="I2597" s="57"/>
      <c r="J2597" s="65"/>
      <c r="K2597" s="17"/>
    </row>
    <row r="2598" spans="1:11" s="14" customFormat="1" ht="25.5" x14ac:dyDescent="0.2">
      <c r="A2598" s="61" t="s">
        <v>1</v>
      </c>
      <c r="B2598" s="17"/>
      <c r="C2598" s="59">
        <v>645</v>
      </c>
      <c r="D2598" s="84" t="s">
        <v>4219</v>
      </c>
      <c r="E2598" s="62" t="s">
        <v>5516</v>
      </c>
      <c r="F2598" s="62" t="s">
        <v>5517</v>
      </c>
      <c r="G2598" s="96">
        <v>1929</v>
      </c>
      <c r="H2598" s="335"/>
      <c r="I2598" s="57" t="s">
        <v>4439</v>
      </c>
      <c r="J2598" s="65">
        <v>43125</v>
      </c>
      <c r="K2598" s="17"/>
    </row>
    <row r="2599" spans="1:11" s="14" customFormat="1" ht="25.5" x14ac:dyDescent="0.2">
      <c r="A2599" s="61"/>
      <c r="B2599" s="17"/>
      <c r="C2599" s="59">
        <v>646</v>
      </c>
      <c r="D2599" s="62" t="s">
        <v>4219</v>
      </c>
      <c r="E2599" s="62" t="s">
        <v>5518</v>
      </c>
      <c r="F2599" s="62" t="s">
        <v>5519</v>
      </c>
      <c r="G2599" s="57">
        <v>1911</v>
      </c>
      <c r="H2599" s="345"/>
      <c r="I2599" s="57" t="s">
        <v>4246</v>
      </c>
      <c r="J2599" s="65">
        <v>41117</v>
      </c>
      <c r="K2599" s="17"/>
    </row>
    <row r="2600" spans="1:11" s="14" customFormat="1" ht="25.5" x14ac:dyDescent="0.2">
      <c r="A2600" s="61"/>
      <c r="B2600" s="17"/>
      <c r="C2600" s="59">
        <v>647</v>
      </c>
      <c r="D2600" s="62" t="s">
        <v>4254</v>
      </c>
      <c r="E2600" s="62" t="s">
        <v>5520</v>
      </c>
      <c r="F2600" s="62" t="s">
        <v>5521</v>
      </c>
      <c r="G2600" s="63"/>
      <c r="H2600" s="64"/>
      <c r="I2600" s="57"/>
      <c r="J2600" s="65"/>
      <c r="K2600" s="17"/>
    </row>
    <row r="2601" spans="1:11" s="14" customFormat="1" ht="25.5" x14ac:dyDescent="0.2">
      <c r="A2601" s="61"/>
      <c r="B2601" s="17"/>
      <c r="C2601" s="59">
        <v>648</v>
      </c>
      <c r="D2601" s="62" t="s">
        <v>4219</v>
      </c>
      <c r="E2601" s="62" t="s">
        <v>5522</v>
      </c>
      <c r="F2601" s="62" t="s">
        <v>5523</v>
      </c>
      <c r="G2601" s="57">
        <v>1952</v>
      </c>
      <c r="H2601" s="64"/>
      <c r="I2601" s="57" t="s">
        <v>4246</v>
      </c>
      <c r="J2601" s="65">
        <v>41117</v>
      </c>
      <c r="K2601" s="17"/>
    </row>
    <row r="2602" spans="1:11" s="14" customFormat="1" ht="12.75" x14ac:dyDescent="0.2">
      <c r="A2602" s="61" t="s">
        <v>1</v>
      </c>
      <c r="B2602" s="17"/>
      <c r="C2602" s="59">
        <v>649</v>
      </c>
      <c r="D2602" s="62" t="s">
        <v>4254</v>
      </c>
      <c r="E2602" s="62" t="s">
        <v>5524</v>
      </c>
      <c r="F2602" s="62" t="s">
        <v>5525</v>
      </c>
      <c r="G2602" s="63">
        <v>1900</v>
      </c>
      <c r="H2602" s="64"/>
      <c r="I2602" s="57"/>
      <c r="J2602" s="65"/>
      <c r="K2602" s="17"/>
    </row>
    <row r="2603" spans="1:11" s="14" customFormat="1" ht="25.5" x14ac:dyDescent="0.2">
      <c r="A2603" s="61" t="s">
        <v>1</v>
      </c>
      <c r="B2603" s="17"/>
      <c r="C2603" s="59">
        <v>650</v>
      </c>
      <c r="D2603" s="62" t="s">
        <v>4254</v>
      </c>
      <c r="E2603" s="62" t="s">
        <v>5526</v>
      </c>
      <c r="F2603" s="62" t="s">
        <v>5527</v>
      </c>
      <c r="G2603" s="63">
        <v>1921</v>
      </c>
      <c r="H2603" s="64"/>
      <c r="I2603" s="57"/>
      <c r="J2603" s="65"/>
      <c r="K2603" s="17"/>
    </row>
    <row r="2604" spans="1:11" s="14" customFormat="1" ht="38.25" x14ac:dyDescent="0.2">
      <c r="A2604" s="61" t="s">
        <v>445</v>
      </c>
      <c r="B2604" s="17"/>
      <c r="C2604" s="59">
        <v>651</v>
      </c>
      <c r="D2604" s="62" t="s">
        <v>4254</v>
      </c>
      <c r="E2604" s="85" t="s">
        <v>5528</v>
      </c>
      <c r="F2604" s="85" t="s">
        <v>5529</v>
      </c>
      <c r="G2604" s="63">
        <v>1884</v>
      </c>
      <c r="H2604" s="64"/>
      <c r="I2604" s="57" t="s">
        <v>5530</v>
      </c>
      <c r="J2604" s="65">
        <v>43140</v>
      </c>
      <c r="K2604" s="17"/>
    </row>
    <row r="2605" spans="1:11" s="14" customFormat="1" ht="12.75" x14ac:dyDescent="0.2">
      <c r="A2605" s="61" t="s">
        <v>1</v>
      </c>
      <c r="B2605" s="17"/>
      <c r="C2605" s="59">
        <v>652</v>
      </c>
      <c r="D2605" s="62" t="s">
        <v>4254</v>
      </c>
      <c r="E2605" s="62" t="s">
        <v>5531</v>
      </c>
      <c r="F2605" s="62" t="s">
        <v>5532</v>
      </c>
      <c r="G2605" s="63">
        <v>1918</v>
      </c>
      <c r="H2605" s="345"/>
      <c r="I2605" s="57"/>
      <c r="J2605" s="65"/>
      <c r="K2605" s="17"/>
    </row>
    <row r="2606" spans="1:11" s="14" customFormat="1" ht="51" x14ac:dyDescent="0.2">
      <c r="A2606" s="61"/>
      <c r="B2606" s="17"/>
      <c r="C2606" s="59">
        <v>653</v>
      </c>
      <c r="D2606" s="62" t="s">
        <v>4219</v>
      </c>
      <c r="E2606" s="62" t="s">
        <v>5533</v>
      </c>
      <c r="F2606" s="62" t="s">
        <v>5534</v>
      </c>
      <c r="G2606" s="57">
        <v>1933</v>
      </c>
      <c r="H2606" s="63"/>
      <c r="I2606" s="57" t="s">
        <v>4246</v>
      </c>
      <c r="J2606" s="65">
        <v>41117</v>
      </c>
      <c r="K2606" s="17"/>
    </row>
    <row r="2607" spans="1:11" s="14" customFormat="1" ht="25.5" x14ac:dyDescent="0.2">
      <c r="A2607" s="61"/>
      <c r="B2607" s="17"/>
      <c r="C2607" s="59">
        <v>654</v>
      </c>
      <c r="D2607" s="62" t="s">
        <v>4219</v>
      </c>
      <c r="E2607" s="62" t="s">
        <v>5535</v>
      </c>
      <c r="F2607" s="62" t="s">
        <v>5536</v>
      </c>
      <c r="G2607" s="57">
        <v>1923</v>
      </c>
      <c r="H2607" s="63"/>
      <c r="I2607" s="57" t="s">
        <v>4246</v>
      </c>
      <c r="J2607" s="65">
        <v>41117</v>
      </c>
      <c r="K2607" s="17"/>
    </row>
    <row r="2608" spans="1:11" s="14" customFormat="1" ht="25.5" x14ac:dyDescent="0.2">
      <c r="A2608" s="61"/>
      <c r="B2608" s="17"/>
      <c r="C2608" s="59">
        <v>655</v>
      </c>
      <c r="D2608" s="62" t="s">
        <v>4219</v>
      </c>
      <c r="E2608" s="62" t="s">
        <v>5537</v>
      </c>
      <c r="F2608" s="62" t="s">
        <v>5538</v>
      </c>
      <c r="G2608" s="57">
        <v>1906</v>
      </c>
      <c r="H2608" s="63"/>
      <c r="I2608" s="57" t="s">
        <v>4246</v>
      </c>
      <c r="J2608" s="65">
        <v>41117</v>
      </c>
      <c r="K2608" s="17"/>
    </row>
    <row r="2609" spans="1:11" s="14" customFormat="1" ht="25.5" x14ac:dyDescent="0.2">
      <c r="A2609" s="61"/>
      <c r="B2609" s="17"/>
      <c r="C2609" s="59">
        <v>656</v>
      </c>
      <c r="D2609" s="62" t="s">
        <v>4254</v>
      </c>
      <c r="E2609" s="62" t="s">
        <v>5539</v>
      </c>
      <c r="F2609" s="62" t="s">
        <v>5540</v>
      </c>
      <c r="G2609" s="63">
        <v>1935</v>
      </c>
      <c r="H2609" s="63"/>
      <c r="I2609" s="63"/>
      <c r="J2609" s="65">
        <v>39192</v>
      </c>
      <c r="K2609" s="17"/>
    </row>
    <row r="2610" spans="1:11" s="14" customFormat="1" ht="25.5" x14ac:dyDescent="0.2">
      <c r="A2610" s="61"/>
      <c r="B2610" s="17"/>
      <c r="C2610" s="59">
        <v>657</v>
      </c>
      <c r="D2610" s="62" t="s">
        <v>4219</v>
      </c>
      <c r="E2610" s="62" t="s">
        <v>5541</v>
      </c>
      <c r="F2610" s="62" t="s">
        <v>5542</v>
      </c>
      <c r="G2610" s="57">
        <v>1924</v>
      </c>
      <c r="H2610" s="63"/>
      <c r="I2610" s="57" t="s">
        <v>4246</v>
      </c>
      <c r="J2610" s="65">
        <v>41117</v>
      </c>
      <c r="K2610" s="17"/>
    </row>
    <row r="2611" spans="1:11" s="14" customFormat="1" ht="25.5" x14ac:dyDescent="0.2">
      <c r="A2611" s="61" t="s">
        <v>1</v>
      </c>
      <c r="B2611" s="17"/>
      <c r="C2611" s="59">
        <v>658</v>
      </c>
      <c r="D2611" s="84" t="s">
        <v>4219</v>
      </c>
      <c r="E2611" s="62" t="s">
        <v>5543</v>
      </c>
      <c r="F2611" s="97" t="s">
        <v>5544</v>
      </c>
      <c r="G2611" s="96">
        <v>1846</v>
      </c>
      <c r="H2611" s="335"/>
      <c r="I2611" s="57" t="s">
        <v>4439</v>
      </c>
      <c r="J2611" s="65">
        <v>43125</v>
      </c>
      <c r="K2611" s="17"/>
    </row>
    <row r="2612" spans="1:11" s="14" customFormat="1" ht="89.25" x14ac:dyDescent="0.2">
      <c r="A2612" s="61" t="s">
        <v>5256</v>
      </c>
      <c r="B2612" s="17"/>
      <c r="C2612" s="59">
        <v>659</v>
      </c>
      <c r="D2612" s="84" t="s">
        <v>4219</v>
      </c>
      <c r="E2612" s="62" t="s">
        <v>5545</v>
      </c>
      <c r="F2612" s="62" t="s">
        <v>5546</v>
      </c>
      <c r="G2612" s="96">
        <v>1851</v>
      </c>
      <c r="H2612" s="335"/>
      <c r="I2612" s="57" t="s">
        <v>4439</v>
      </c>
      <c r="J2612" s="65">
        <v>43125</v>
      </c>
      <c r="K2612" s="17"/>
    </row>
    <row r="2613" spans="1:11" s="14" customFormat="1" ht="51" x14ac:dyDescent="0.2">
      <c r="A2613" s="61" t="s">
        <v>1</v>
      </c>
      <c r="B2613" s="17"/>
      <c r="C2613" s="59">
        <v>660</v>
      </c>
      <c r="D2613" s="84" t="s">
        <v>4307</v>
      </c>
      <c r="E2613" s="62" t="s">
        <v>5547</v>
      </c>
      <c r="F2613" s="62" t="s">
        <v>5548</v>
      </c>
      <c r="G2613" s="57">
        <v>1984</v>
      </c>
      <c r="H2613" s="63"/>
      <c r="I2613" s="57" t="s">
        <v>1</v>
      </c>
      <c r="J2613" s="65">
        <v>43174</v>
      </c>
      <c r="K2613" s="17"/>
    </row>
    <row r="2614" spans="1:11" s="14" customFormat="1" ht="25.5" x14ac:dyDescent="0.2">
      <c r="A2614" s="61" t="s">
        <v>1</v>
      </c>
      <c r="B2614" s="17"/>
      <c r="C2614" s="59">
        <v>661</v>
      </c>
      <c r="D2614" s="84" t="s">
        <v>4307</v>
      </c>
      <c r="E2614" s="62" t="s">
        <v>5549</v>
      </c>
      <c r="F2614" s="62" t="s">
        <v>5550</v>
      </c>
      <c r="G2614" s="57">
        <v>1985</v>
      </c>
      <c r="H2614" s="63"/>
      <c r="I2614" s="57" t="s">
        <v>1</v>
      </c>
      <c r="J2614" s="65">
        <v>43173</v>
      </c>
      <c r="K2614" s="17"/>
    </row>
    <row r="2615" spans="1:11" s="14" customFormat="1" ht="38.25" x14ac:dyDescent="0.2">
      <c r="A2615" s="61" t="s">
        <v>1</v>
      </c>
      <c r="B2615" s="17"/>
      <c r="C2615" s="59">
        <v>662</v>
      </c>
      <c r="D2615" s="84" t="s">
        <v>4219</v>
      </c>
      <c r="E2615" s="62" t="s">
        <v>5551</v>
      </c>
      <c r="F2615" s="62" t="s">
        <v>5552</v>
      </c>
      <c r="G2615" s="96">
        <v>1869</v>
      </c>
      <c r="H2615" s="335"/>
      <c r="I2615" s="57" t="s">
        <v>1</v>
      </c>
      <c r="J2615" s="65">
        <v>43125</v>
      </c>
      <c r="K2615" s="17"/>
    </row>
    <row r="2616" spans="1:11" s="14" customFormat="1" ht="38.25" x14ac:dyDescent="0.2">
      <c r="A2616" s="109"/>
      <c r="B2616" s="126"/>
      <c r="C2616" s="59">
        <v>663</v>
      </c>
      <c r="D2616" s="110" t="s">
        <v>4376</v>
      </c>
      <c r="E2616" s="110" t="s">
        <v>5553</v>
      </c>
      <c r="F2616" s="110" t="s">
        <v>1899</v>
      </c>
      <c r="G2616" s="112">
        <v>1956</v>
      </c>
      <c r="H2616" s="113" t="s">
        <v>4378</v>
      </c>
      <c r="I2616" s="60" t="s">
        <v>222</v>
      </c>
      <c r="J2616" s="140">
        <v>41331</v>
      </c>
      <c r="K2616" s="126"/>
    </row>
    <row r="2617" spans="1:11" s="14" customFormat="1" ht="25.5" x14ac:dyDescent="0.2">
      <c r="A2617" s="61"/>
      <c r="B2617" s="17"/>
      <c r="C2617" s="59">
        <v>664</v>
      </c>
      <c r="D2617" s="62" t="s">
        <v>4219</v>
      </c>
      <c r="E2617" s="62" t="s">
        <v>5554</v>
      </c>
      <c r="F2617" s="62" t="s">
        <v>5555</v>
      </c>
      <c r="G2617" s="57">
        <v>1935</v>
      </c>
      <c r="H2617" s="63"/>
      <c r="I2617" s="57" t="s">
        <v>4246</v>
      </c>
      <c r="J2617" s="65">
        <v>41117</v>
      </c>
      <c r="K2617" s="17"/>
    </row>
    <row r="2618" spans="1:11" s="14" customFormat="1" ht="25.5" x14ac:dyDescent="0.2">
      <c r="A2618" s="61" t="s">
        <v>1</v>
      </c>
      <c r="B2618" s="17"/>
      <c r="C2618" s="59">
        <v>665</v>
      </c>
      <c r="D2618" s="62" t="s">
        <v>4254</v>
      </c>
      <c r="E2618" s="62" t="s">
        <v>5556</v>
      </c>
      <c r="F2618" s="62" t="s">
        <v>5557</v>
      </c>
      <c r="G2618" s="63" t="s">
        <v>5558</v>
      </c>
      <c r="H2618" s="63"/>
      <c r="I2618" s="57"/>
      <c r="J2618" s="65"/>
      <c r="K2618" s="17"/>
    </row>
    <row r="2619" spans="1:11" s="14" customFormat="1" ht="38.25" x14ac:dyDescent="0.2">
      <c r="A2619" s="61"/>
      <c r="B2619" s="17"/>
      <c r="C2619" s="59">
        <v>666</v>
      </c>
      <c r="D2619" s="62" t="s">
        <v>4219</v>
      </c>
      <c r="E2619" s="62" t="s">
        <v>5559</v>
      </c>
      <c r="F2619" s="62" t="s">
        <v>5560</v>
      </c>
      <c r="G2619" s="57">
        <v>1905</v>
      </c>
      <c r="H2619" s="63"/>
      <c r="I2619" s="57" t="s">
        <v>4246</v>
      </c>
      <c r="J2619" s="65">
        <v>41117</v>
      </c>
      <c r="K2619" s="17"/>
    </row>
    <row r="2620" spans="1:11" s="14" customFormat="1" ht="38.25" x14ac:dyDescent="0.2">
      <c r="A2620" s="61" t="s">
        <v>1</v>
      </c>
      <c r="B2620" s="17"/>
      <c r="C2620" s="59">
        <v>667</v>
      </c>
      <c r="D2620" s="62" t="s">
        <v>4219</v>
      </c>
      <c r="E2620" s="62" t="s">
        <v>5561</v>
      </c>
      <c r="F2620" s="62" t="s">
        <v>5562</v>
      </c>
      <c r="G2620" s="63">
        <v>1917</v>
      </c>
      <c r="H2620" s="94"/>
      <c r="I2620" s="57"/>
      <c r="J2620" s="65">
        <v>39452</v>
      </c>
      <c r="K2620" s="17"/>
    </row>
    <row r="2621" spans="1:11" s="14" customFormat="1" ht="38.25" x14ac:dyDescent="0.2">
      <c r="A2621" s="61"/>
      <c r="B2621" s="17"/>
      <c r="C2621" s="59">
        <v>668</v>
      </c>
      <c r="D2621" s="62" t="s">
        <v>4310</v>
      </c>
      <c r="E2621" s="62" t="s">
        <v>5563</v>
      </c>
      <c r="F2621" s="62" t="s">
        <v>5564</v>
      </c>
      <c r="G2621" s="63"/>
      <c r="H2621" s="64"/>
      <c r="I2621" s="57"/>
      <c r="J2621" s="65">
        <v>41841</v>
      </c>
      <c r="K2621" s="17"/>
    </row>
    <row r="2622" spans="1:11" s="14" customFormat="1" ht="25.5" x14ac:dyDescent="0.2">
      <c r="A2622" s="61" t="s">
        <v>1</v>
      </c>
      <c r="B2622" s="17"/>
      <c r="C2622" s="59">
        <v>669</v>
      </c>
      <c r="D2622" s="84" t="s">
        <v>4801</v>
      </c>
      <c r="E2622" s="62" t="s">
        <v>5565</v>
      </c>
      <c r="F2622" s="62" t="s">
        <v>5566</v>
      </c>
      <c r="G2622" s="63" t="s">
        <v>5567</v>
      </c>
      <c r="H2622" s="64"/>
      <c r="I2622" s="57" t="s">
        <v>1</v>
      </c>
      <c r="J2622" s="65">
        <v>43176</v>
      </c>
      <c r="K2622" s="17"/>
    </row>
    <row r="2623" spans="1:11" s="14" customFormat="1" ht="25.5" x14ac:dyDescent="0.2">
      <c r="A2623" s="61" t="s">
        <v>1</v>
      </c>
      <c r="B2623" s="17"/>
      <c r="C2623" s="59">
        <v>670</v>
      </c>
      <c r="D2623" s="84" t="s">
        <v>4968</v>
      </c>
      <c r="E2623" s="62" t="s">
        <v>5568</v>
      </c>
      <c r="F2623" s="62" t="s">
        <v>5569</v>
      </c>
      <c r="G2623" s="63">
        <v>2005</v>
      </c>
      <c r="H2623" s="64"/>
      <c r="I2623" s="57" t="s">
        <v>1</v>
      </c>
      <c r="J2623" s="65">
        <v>43176</v>
      </c>
      <c r="K2623" s="17"/>
    </row>
    <row r="2624" spans="1:11" s="14" customFormat="1" ht="25.5" x14ac:dyDescent="0.2">
      <c r="A2624" s="61" t="s">
        <v>1</v>
      </c>
      <c r="B2624" s="17"/>
      <c r="C2624" s="59">
        <v>671</v>
      </c>
      <c r="D2624" s="62" t="s">
        <v>4254</v>
      </c>
      <c r="E2624" s="62" t="s">
        <v>5570</v>
      </c>
      <c r="F2624" s="62" t="s">
        <v>5571</v>
      </c>
      <c r="G2624" s="63">
        <v>1985</v>
      </c>
      <c r="H2624" s="64"/>
      <c r="I2624" s="57"/>
      <c r="J2624" s="65"/>
      <c r="K2624" s="17"/>
    </row>
    <row r="2625" spans="1:11" s="14" customFormat="1" ht="51" x14ac:dyDescent="0.2">
      <c r="A2625" s="61" t="s">
        <v>1</v>
      </c>
      <c r="B2625" s="17"/>
      <c r="C2625" s="59">
        <v>672</v>
      </c>
      <c r="D2625" s="84" t="s">
        <v>4254</v>
      </c>
      <c r="E2625" s="62" t="s">
        <v>5572</v>
      </c>
      <c r="F2625" s="62" t="s">
        <v>5573</v>
      </c>
      <c r="G2625" s="63">
        <v>1858</v>
      </c>
      <c r="H2625" s="64"/>
      <c r="I2625" s="57" t="s">
        <v>4318</v>
      </c>
      <c r="J2625" s="65">
        <v>42609</v>
      </c>
      <c r="K2625" s="17"/>
    </row>
    <row r="2626" spans="1:11" s="14" customFormat="1" ht="12.75" x14ac:dyDescent="0.2">
      <c r="A2626" s="61" t="s">
        <v>1</v>
      </c>
      <c r="B2626" s="17"/>
      <c r="C2626" s="59">
        <v>673</v>
      </c>
      <c r="D2626" s="62" t="s">
        <v>4254</v>
      </c>
      <c r="E2626" s="62" t="s">
        <v>5574</v>
      </c>
      <c r="F2626" s="62" t="s">
        <v>5575</v>
      </c>
      <c r="G2626" s="63">
        <v>1908</v>
      </c>
      <c r="H2626" s="64"/>
      <c r="I2626" s="57"/>
      <c r="J2626" s="65"/>
      <c r="K2626" s="17"/>
    </row>
    <row r="2627" spans="1:11" s="14" customFormat="1" ht="25.5" x14ac:dyDescent="0.2">
      <c r="A2627" s="61" t="s">
        <v>1</v>
      </c>
      <c r="B2627" s="17"/>
      <c r="C2627" s="59">
        <v>674</v>
      </c>
      <c r="D2627" s="84" t="s">
        <v>4254</v>
      </c>
      <c r="E2627" s="62" t="s">
        <v>5576</v>
      </c>
      <c r="F2627" s="62" t="s">
        <v>5577</v>
      </c>
      <c r="G2627" s="63">
        <v>1908</v>
      </c>
      <c r="H2627" s="64"/>
      <c r="I2627" s="57"/>
      <c r="J2627" s="65"/>
      <c r="K2627" s="17"/>
    </row>
    <row r="2628" spans="1:11" s="14" customFormat="1" ht="25.5" x14ac:dyDescent="0.2">
      <c r="A2628" s="61" t="s">
        <v>1</v>
      </c>
      <c r="B2628" s="17"/>
      <c r="C2628" s="59">
        <v>675</v>
      </c>
      <c r="D2628" s="62" t="s">
        <v>4254</v>
      </c>
      <c r="E2628" s="62" t="s">
        <v>5576</v>
      </c>
      <c r="F2628" s="62" t="s">
        <v>5577</v>
      </c>
      <c r="G2628" s="63" t="s">
        <v>5578</v>
      </c>
      <c r="H2628" s="64"/>
      <c r="I2628" s="57"/>
      <c r="J2628" s="65"/>
      <c r="K2628" s="17"/>
    </row>
    <row r="2629" spans="1:11" s="14" customFormat="1" ht="25.5" x14ac:dyDescent="0.2">
      <c r="A2629" s="61"/>
      <c r="B2629" s="17"/>
      <c r="C2629" s="59">
        <v>676</v>
      </c>
      <c r="D2629" s="62" t="s">
        <v>4219</v>
      </c>
      <c r="E2629" s="62" t="s">
        <v>5579</v>
      </c>
      <c r="F2629" s="62" t="s">
        <v>5580</v>
      </c>
      <c r="G2629" s="57">
        <v>1967</v>
      </c>
      <c r="H2629" s="63"/>
      <c r="I2629" s="57" t="s">
        <v>4246</v>
      </c>
      <c r="J2629" s="65">
        <v>41117</v>
      </c>
      <c r="K2629" s="17"/>
    </row>
    <row r="2630" spans="1:11" s="14" customFormat="1" ht="12.75" x14ac:dyDescent="0.2">
      <c r="A2630" s="61"/>
      <c r="B2630" s="17"/>
      <c r="C2630" s="59">
        <v>677</v>
      </c>
      <c r="D2630" s="62" t="s">
        <v>4254</v>
      </c>
      <c r="E2630" s="62" t="s">
        <v>5581</v>
      </c>
      <c r="F2630" s="62" t="s">
        <v>5582</v>
      </c>
      <c r="G2630" s="63">
        <v>1863</v>
      </c>
      <c r="H2630" s="345"/>
      <c r="I2630" s="57" t="s">
        <v>580</v>
      </c>
      <c r="J2630" s="65"/>
      <c r="K2630" s="17"/>
    </row>
    <row r="2631" spans="1:11" s="14" customFormat="1" ht="51" x14ac:dyDescent="0.2">
      <c r="A2631" s="61" t="s">
        <v>1</v>
      </c>
      <c r="B2631" s="17"/>
      <c r="C2631" s="59">
        <v>678</v>
      </c>
      <c r="D2631" s="84" t="s">
        <v>4254</v>
      </c>
      <c r="E2631" s="62" t="s">
        <v>5583</v>
      </c>
      <c r="F2631" s="62" t="s">
        <v>5584</v>
      </c>
      <c r="G2631" s="63">
        <v>1842</v>
      </c>
      <c r="H2631" s="345"/>
      <c r="I2631" s="57"/>
      <c r="J2631" s="65">
        <v>42678</v>
      </c>
      <c r="K2631" s="17"/>
    </row>
    <row r="2632" spans="1:11" s="14" customFormat="1" ht="25.5" x14ac:dyDescent="0.2">
      <c r="A2632" s="107" t="s">
        <v>52</v>
      </c>
      <c r="B2632" s="17"/>
      <c r="C2632" s="59">
        <v>679</v>
      </c>
      <c r="D2632" s="62" t="s">
        <v>4254</v>
      </c>
      <c r="E2632" s="62" t="s">
        <v>5585</v>
      </c>
      <c r="F2632" s="62" t="s">
        <v>5586</v>
      </c>
      <c r="G2632" s="63" t="s">
        <v>5587</v>
      </c>
      <c r="H2632" s="345"/>
      <c r="I2632" s="57"/>
      <c r="J2632" s="65"/>
      <c r="K2632" s="17"/>
    </row>
    <row r="2633" spans="1:11" s="14" customFormat="1" ht="25.5" x14ac:dyDescent="0.2">
      <c r="A2633" s="61" t="s">
        <v>1</v>
      </c>
      <c r="B2633" s="17"/>
      <c r="C2633" s="59">
        <v>680</v>
      </c>
      <c r="D2633" s="62" t="s">
        <v>4219</v>
      </c>
      <c r="E2633" s="62" t="s">
        <v>5588</v>
      </c>
      <c r="F2633" s="62" t="s">
        <v>5589</v>
      </c>
      <c r="G2633" s="57">
        <v>1899</v>
      </c>
      <c r="H2633" s="64"/>
      <c r="I2633" s="57" t="s">
        <v>4246</v>
      </c>
      <c r="J2633" s="65">
        <v>41117</v>
      </c>
      <c r="K2633" s="17"/>
    </row>
    <row r="2634" spans="1:11" s="14" customFormat="1" ht="25.5" x14ac:dyDescent="0.2">
      <c r="A2634" s="61" t="s">
        <v>1</v>
      </c>
      <c r="B2634" s="17"/>
      <c r="C2634" s="59">
        <v>681</v>
      </c>
      <c r="D2634" s="62" t="s">
        <v>4219</v>
      </c>
      <c r="E2634" s="62" t="s">
        <v>5590</v>
      </c>
      <c r="F2634" s="62" t="s">
        <v>5589</v>
      </c>
      <c r="G2634" s="57">
        <v>1905</v>
      </c>
      <c r="H2634" s="64"/>
      <c r="I2634" s="57" t="s">
        <v>4246</v>
      </c>
      <c r="J2634" s="65">
        <v>41117</v>
      </c>
      <c r="K2634" s="17"/>
    </row>
    <row r="2635" spans="1:11" s="14" customFormat="1" ht="25.5" x14ac:dyDescent="0.2">
      <c r="A2635" s="61" t="s">
        <v>1</v>
      </c>
      <c r="B2635" s="17"/>
      <c r="C2635" s="59">
        <v>682</v>
      </c>
      <c r="D2635" s="62" t="s">
        <v>4254</v>
      </c>
      <c r="E2635" s="62" t="s">
        <v>5591</v>
      </c>
      <c r="F2635" s="62" t="s">
        <v>5589</v>
      </c>
      <c r="G2635" s="63">
        <v>1925</v>
      </c>
      <c r="H2635" s="64"/>
      <c r="I2635" s="57" t="s">
        <v>4246</v>
      </c>
      <c r="J2635" s="65"/>
      <c r="K2635" s="17"/>
    </row>
    <row r="2636" spans="1:11" s="14" customFormat="1" ht="38.25" x14ac:dyDescent="0.2">
      <c r="A2636" s="61"/>
      <c r="B2636" s="17"/>
      <c r="C2636" s="59">
        <v>683</v>
      </c>
      <c r="D2636" s="84" t="s">
        <v>4219</v>
      </c>
      <c r="E2636" s="62" t="s">
        <v>5592</v>
      </c>
      <c r="F2636" s="62" t="s">
        <v>5593</v>
      </c>
      <c r="G2636" s="57">
        <v>1726</v>
      </c>
      <c r="H2636" s="64"/>
      <c r="I2636" s="57" t="s">
        <v>4318</v>
      </c>
      <c r="J2636" s="65">
        <v>42609</v>
      </c>
      <c r="K2636" s="17"/>
    </row>
    <row r="2637" spans="1:11" s="14" customFormat="1" ht="12.75" x14ac:dyDescent="0.2">
      <c r="A2637" s="61"/>
      <c r="B2637" s="17"/>
      <c r="C2637" s="59">
        <v>684</v>
      </c>
      <c r="D2637" s="62" t="s">
        <v>4254</v>
      </c>
      <c r="E2637" s="62" t="s">
        <v>5594</v>
      </c>
      <c r="F2637" s="62" t="s">
        <v>5595</v>
      </c>
      <c r="G2637" s="63">
        <v>1897</v>
      </c>
      <c r="H2637" s="64"/>
      <c r="I2637" s="57"/>
      <c r="J2637" s="65"/>
      <c r="K2637" s="17"/>
    </row>
    <row r="2638" spans="1:11" s="14" customFormat="1" ht="51" x14ac:dyDescent="0.2">
      <c r="A2638" s="61" t="s">
        <v>5256</v>
      </c>
      <c r="B2638" s="17"/>
      <c r="C2638" s="59">
        <v>685</v>
      </c>
      <c r="D2638" s="84" t="s">
        <v>4219</v>
      </c>
      <c r="E2638" s="62" t="s">
        <v>5596</v>
      </c>
      <c r="F2638" s="97" t="s">
        <v>5597</v>
      </c>
      <c r="G2638" s="96">
        <v>1844</v>
      </c>
      <c r="H2638" s="23"/>
      <c r="I2638" s="57" t="s">
        <v>4439</v>
      </c>
      <c r="J2638" s="65">
        <v>43125</v>
      </c>
      <c r="K2638" s="17"/>
    </row>
    <row r="2639" spans="1:11" s="14" customFormat="1" ht="12.75" x14ac:dyDescent="0.2">
      <c r="A2639" s="61"/>
      <c r="B2639" s="17"/>
      <c r="C2639" s="59">
        <v>686</v>
      </c>
      <c r="D2639" s="62" t="s">
        <v>4254</v>
      </c>
      <c r="E2639" s="62" t="s">
        <v>5598</v>
      </c>
      <c r="F2639" s="62" t="s">
        <v>5599</v>
      </c>
      <c r="G2639" s="63" t="s">
        <v>5600</v>
      </c>
      <c r="H2639" s="64"/>
      <c r="I2639" s="57"/>
      <c r="J2639" s="65"/>
      <c r="K2639" s="17"/>
    </row>
    <row r="2640" spans="1:11" s="14" customFormat="1" ht="25.5" x14ac:dyDescent="0.2">
      <c r="A2640" s="61"/>
      <c r="B2640" s="17"/>
      <c r="C2640" s="59">
        <v>687</v>
      </c>
      <c r="D2640" s="62" t="s">
        <v>4254</v>
      </c>
      <c r="E2640" s="62" t="s">
        <v>5601</v>
      </c>
      <c r="F2640" s="62" t="s">
        <v>5602</v>
      </c>
      <c r="G2640" s="63" t="s">
        <v>5600</v>
      </c>
      <c r="H2640" s="64"/>
      <c r="I2640" s="57"/>
      <c r="J2640" s="65"/>
      <c r="K2640" s="17"/>
    </row>
    <row r="2641" spans="1:11" s="14" customFormat="1" ht="25.5" x14ac:dyDescent="0.2">
      <c r="A2641" s="61" t="s">
        <v>5603</v>
      </c>
      <c r="B2641" s="17"/>
      <c r="C2641" s="59">
        <v>688</v>
      </c>
      <c r="D2641" s="62" t="s">
        <v>4968</v>
      </c>
      <c r="E2641" s="62" t="s">
        <v>5604</v>
      </c>
      <c r="F2641" s="62" t="s">
        <v>5605</v>
      </c>
      <c r="G2641" s="63" t="s">
        <v>5606</v>
      </c>
      <c r="H2641" s="64"/>
      <c r="I2641" s="57"/>
      <c r="J2641" s="65"/>
      <c r="K2641" s="17"/>
    </row>
    <row r="2642" spans="1:11" s="14" customFormat="1" ht="25.5" x14ac:dyDescent="0.2">
      <c r="A2642" s="61" t="s">
        <v>1</v>
      </c>
      <c r="B2642" s="17"/>
      <c r="C2642" s="59">
        <v>689</v>
      </c>
      <c r="D2642" s="62" t="s">
        <v>4219</v>
      </c>
      <c r="E2642" s="62" t="s">
        <v>5607</v>
      </c>
      <c r="F2642" s="62" t="s">
        <v>5608</v>
      </c>
      <c r="G2642" s="63">
        <v>1922</v>
      </c>
      <c r="H2642" s="64"/>
      <c r="I2642" s="57"/>
      <c r="J2642" s="65">
        <v>41884</v>
      </c>
      <c r="K2642" s="17"/>
    </row>
    <row r="2643" spans="1:11" s="14" customFormat="1" ht="38.25" x14ac:dyDescent="0.2">
      <c r="A2643" s="61" t="s">
        <v>1</v>
      </c>
      <c r="B2643" s="17"/>
      <c r="C2643" s="59">
        <v>690</v>
      </c>
      <c r="D2643" s="62" t="s">
        <v>4254</v>
      </c>
      <c r="E2643" s="62" t="s">
        <v>5609</v>
      </c>
      <c r="F2643" s="62" t="s">
        <v>5610</v>
      </c>
      <c r="G2643" s="63">
        <v>2006</v>
      </c>
      <c r="H2643" s="64"/>
      <c r="I2643" s="57"/>
      <c r="J2643" s="65"/>
      <c r="K2643" s="17"/>
    </row>
    <row r="2644" spans="1:11" s="14" customFormat="1" ht="38.25" x14ac:dyDescent="0.2">
      <c r="A2644" s="61" t="s">
        <v>1</v>
      </c>
      <c r="B2644" s="17"/>
      <c r="C2644" s="59">
        <v>691</v>
      </c>
      <c r="D2644" s="84" t="s">
        <v>4313</v>
      </c>
      <c r="E2644" s="62" t="s">
        <v>5611</v>
      </c>
      <c r="F2644" s="62" t="s">
        <v>5612</v>
      </c>
      <c r="G2644" s="63">
        <v>1978</v>
      </c>
      <c r="H2644" s="64"/>
      <c r="I2644" s="57" t="s">
        <v>1</v>
      </c>
      <c r="J2644" s="65">
        <v>43176</v>
      </c>
      <c r="K2644" s="17"/>
    </row>
    <row r="2645" spans="1:11" s="14" customFormat="1" ht="38.25" x14ac:dyDescent="0.2">
      <c r="A2645" s="61" t="s">
        <v>1</v>
      </c>
      <c r="B2645" s="17"/>
      <c r="C2645" s="59">
        <v>692</v>
      </c>
      <c r="D2645" s="84" t="s">
        <v>4313</v>
      </c>
      <c r="E2645" s="62" t="s">
        <v>5613</v>
      </c>
      <c r="F2645" s="62" t="s">
        <v>5614</v>
      </c>
      <c r="G2645" s="63">
        <v>1981</v>
      </c>
      <c r="H2645" s="64"/>
      <c r="I2645" s="57" t="s">
        <v>1</v>
      </c>
      <c r="J2645" s="65">
        <v>43176</v>
      </c>
      <c r="K2645" s="17"/>
    </row>
    <row r="2646" spans="1:11" s="14" customFormat="1" ht="25.5" x14ac:dyDescent="0.2">
      <c r="A2646" s="61" t="s">
        <v>1</v>
      </c>
      <c r="B2646" s="17"/>
      <c r="C2646" s="59">
        <v>693</v>
      </c>
      <c r="D2646" s="84" t="s">
        <v>4313</v>
      </c>
      <c r="E2646" s="62" t="s">
        <v>5615</v>
      </c>
      <c r="F2646" s="62" t="s">
        <v>5616</v>
      </c>
      <c r="G2646" s="63">
        <v>1991</v>
      </c>
      <c r="H2646" s="94"/>
      <c r="I2646" s="57" t="s">
        <v>1</v>
      </c>
      <c r="J2646" s="65">
        <v>43176</v>
      </c>
      <c r="K2646" s="17"/>
    </row>
    <row r="2647" spans="1:11" s="14" customFormat="1" ht="25.5" x14ac:dyDescent="0.2">
      <c r="A2647" s="61"/>
      <c r="B2647" s="17"/>
      <c r="C2647" s="59">
        <v>694</v>
      </c>
      <c r="D2647" s="62" t="s">
        <v>4310</v>
      </c>
      <c r="E2647" s="62" t="s">
        <v>5617</v>
      </c>
      <c r="F2647" s="62" t="s">
        <v>5618</v>
      </c>
      <c r="G2647" s="63"/>
      <c r="H2647" s="94"/>
      <c r="I2647" s="57"/>
      <c r="J2647" s="65">
        <v>41841</v>
      </c>
      <c r="K2647" s="17"/>
    </row>
    <row r="2648" spans="1:11" s="14" customFormat="1" ht="25.5" x14ac:dyDescent="0.2">
      <c r="A2648" s="61"/>
      <c r="B2648" s="17"/>
      <c r="C2648" s="59">
        <v>695</v>
      </c>
      <c r="D2648" s="62" t="s">
        <v>4219</v>
      </c>
      <c r="E2648" s="62" t="s">
        <v>5619</v>
      </c>
      <c r="F2648" s="62" t="s">
        <v>5620</v>
      </c>
      <c r="G2648" s="57">
        <v>1912</v>
      </c>
      <c r="H2648" s="345"/>
      <c r="I2648" s="57" t="s">
        <v>4246</v>
      </c>
      <c r="J2648" s="65">
        <v>41117</v>
      </c>
      <c r="K2648" s="17"/>
    </row>
    <row r="2649" spans="1:11" s="14" customFormat="1" ht="38.25" x14ac:dyDescent="0.2">
      <c r="A2649" s="57" t="s">
        <v>52</v>
      </c>
      <c r="B2649" s="17"/>
      <c r="C2649" s="59">
        <v>696</v>
      </c>
      <c r="D2649" s="62" t="s">
        <v>4307</v>
      </c>
      <c r="E2649" s="62" t="s">
        <v>5621</v>
      </c>
      <c r="F2649" s="62" t="s">
        <v>5622</v>
      </c>
      <c r="G2649" s="57">
        <v>1924</v>
      </c>
      <c r="H2649" s="63"/>
      <c r="I2649" s="57" t="s">
        <v>4565</v>
      </c>
      <c r="J2649" s="65">
        <v>41466</v>
      </c>
      <c r="K2649" s="17"/>
    </row>
    <row r="2650" spans="1:11" s="14" customFormat="1" ht="38.25" x14ac:dyDescent="0.2">
      <c r="A2650" s="61" t="s">
        <v>1</v>
      </c>
      <c r="B2650" s="17"/>
      <c r="C2650" s="59">
        <v>697</v>
      </c>
      <c r="D2650" s="84" t="s">
        <v>4636</v>
      </c>
      <c r="E2650" s="62" t="s">
        <v>5623</v>
      </c>
      <c r="F2650" s="62" t="s">
        <v>5624</v>
      </c>
      <c r="G2650" s="63">
        <v>1929</v>
      </c>
      <c r="H2650" s="63"/>
      <c r="I2650" s="57"/>
      <c r="J2650" s="65">
        <v>42394</v>
      </c>
      <c r="K2650" s="17"/>
    </row>
    <row r="2651" spans="1:11" s="14" customFormat="1" ht="38.25" x14ac:dyDescent="0.2">
      <c r="A2651" s="61" t="s">
        <v>1</v>
      </c>
      <c r="B2651" s="17"/>
      <c r="C2651" s="59">
        <v>698</v>
      </c>
      <c r="D2651" s="62" t="s">
        <v>5625</v>
      </c>
      <c r="E2651" s="62" t="s">
        <v>5626</v>
      </c>
      <c r="F2651" s="62" t="s">
        <v>5627</v>
      </c>
      <c r="G2651" s="63">
        <v>1922</v>
      </c>
      <c r="H2651" s="63"/>
      <c r="I2651" s="57"/>
      <c r="J2651" s="65"/>
      <c r="K2651" s="17"/>
    </row>
    <row r="2652" spans="1:11" s="14" customFormat="1" ht="12.75" x14ac:dyDescent="0.2">
      <c r="A2652" s="61"/>
      <c r="B2652" s="17"/>
      <c r="C2652" s="59">
        <v>699</v>
      </c>
      <c r="D2652" s="62" t="s">
        <v>4254</v>
      </c>
      <c r="E2652" s="62" t="s">
        <v>233</v>
      </c>
      <c r="F2652" s="62" t="s">
        <v>5628</v>
      </c>
      <c r="G2652" s="63"/>
      <c r="H2652" s="63"/>
      <c r="I2652" s="57"/>
      <c r="J2652" s="65">
        <v>40352</v>
      </c>
      <c r="K2652" s="17"/>
    </row>
    <row r="2653" spans="1:11" s="14" customFormat="1" ht="51" x14ac:dyDescent="0.2">
      <c r="A2653" s="61"/>
      <c r="B2653" s="17"/>
      <c r="C2653" s="59">
        <v>700</v>
      </c>
      <c r="D2653" s="62" t="s">
        <v>4254</v>
      </c>
      <c r="E2653" s="62" t="s">
        <v>5629</v>
      </c>
      <c r="F2653" s="62" t="s">
        <v>5630</v>
      </c>
      <c r="G2653" s="57">
        <v>1899</v>
      </c>
      <c r="H2653" s="64"/>
      <c r="I2653" s="57" t="s">
        <v>4246</v>
      </c>
      <c r="J2653" s="65">
        <v>41117</v>
      </c>
      <c r="K2653" s="17"/>
    </row>
    <row r="2654" spans="1:11" s="14" customFormat="1" ht="38.25" x14ac:dyDescent="0.2">
      <c r="A2654" s="61"/>
      <c r="B2654" s="17"/>
      <c r="C2654" s="59">
        <v>701</v>
      </c>
      <c r="D2654" s="62" t="s">
        <v>4219</v>
      </c>
      <c r="E2654" s="62" t="s">
        <v>5631</v>
      </c>
      <c r="F2654" s="62" t="s">
        <v>5630</v>
      </c>
      <c r="G2654" s="57">
        <v>1942</v>
      </c>
      <c r="H2654" s="64"/>
      <c r="I2654" s="57" t="s">
        <v>4246</v>
      </c>
      <c r="J2654" s="65">
        <v>41117</v>
      </c>
      <c r="K2654" s="17"/>
    </row>
    <row r="2655" spans="1:11" s="14" customFormat="1" ht="25.5" x14ac:dyDescent="0.2">
      <c r="A2655" s="61" t="s">
        <v>1</v>
      </c>
      <c r="B2655" s="17"/>
      <c r="C2655" s="59">
        <v>702</v>
      </c>
      <c r="D2655" s="62" t="s">
        <v>4254</v>
      </c>
      <c r="E2655" s="62" t="s">
        <v>5632</v>
      </c>
      <c r="F2655" s="62" t="s">
        <v>5633</v>
      </c>
      <c r="G2655" s="63">
        <v>1943</v>
      </c>
      <c r="H2655" s="64"/>
      <c r="I2655" s="57"/>
      <c r="J2655" s="65"/>
      <c r="K2655" s="17"/>
    </row>
    <row r="2656" spans="1:11" s="14" customFormat="1" ht="25.5" x14ac:dyDescent="0.2">
      <c r="A2656" s="61" t="s">
        <v>1</v>
      </c>
      <c r="B2656" s="17"/>
      <c r="C2656" s="59">
        <v>703</v>
      </c>
      <c r="D2656" s="62" t="s">
        <v>4254</v>
      </c>
      <c r="E2656" s="85"/>
      <c r="F2656" s="62" t="s">
        <v>5634</v>
      </c>
      <c r="G2656" s="63">
        <v>1915</v>
      </c>
      <c r="H2656" s="64"/>
      <c r="I2656" s="57"/>
      <c r="J2656" s="65"/>
      <c r="K2656" s="17"/>
    </row>
    <row r="2657" spans="1:153" s="14" customFormat="1" ht="51" x14ac:dyDescent="0.2">
      <c r="A2657" s="61"/>
      <c r="B2657" s="17"/>
      <c r="C2657" s="59">
        <v>704</v>
      </c>
      <c r="D2657" s="73" t="s">
        <v>4219</v>
      </c>
      <c r="E2657" s="73" t="s">
        <v>5635</v>
      </c>
      <c r="F2657" s="73" t="s">
        <v>5636</v>
      </c>
      <c r="G2657" s="67">
        <v>1825</v>
      </c>
      <c r="H2657" s="70"/>
      <c r="I2657" s="67" t="s">
        <v>4246</v>
      </c>
      <c r="J2657" s="72">
        <v>41117</v>
      </c>
      <c r="K2657" s="17"/>
    </row>
    <row r="2658" spans="1:153" s="14" customFormat="1" ht="38.25" x14ac:dyDescent="0.2">
      <c r="A2658" s="61"/>
      <c r="B2658" s="17"/>
      <c r="C2658" s="59">
        <v>705</v>
      </c>
      <c r="D2658" s="62" t="s">
        <v>4219</v>
      </c>
      <c r="E2658" s="62" t="s">
        <v>5637</v>
      </c>
      <c r="F2658" s="62" t="s">
        <v>5638</v>
      </c>
      <c r="G2658" s="57">
        <v>1900</v>
      </c>
      <c r="H2658" s="63"/>
      <c r="I2658" s="57" t="s">
        <v>4246</v>
      </c>
      <c r="J2658" s="65">
        <v>41117</v>
      </c>
      <c r="K2658" s="17"/>
    </row>
    <row r="2659" spans="1:153" s="14" customFormat="1" ht="38.25" x14ac:dyDescent="0.2">
      <c r="A2659" s="61"/>
      <c r="B2659" s="17"/>
      <c r="C2659" s="59">
        <v>706</v>
      </c>
      <c r="D2659" s="62" t="s">
        <v>4254</v>
      </c>
      <c r="E2659" s="62" t="s">
        <v>5639</v>
      </c>
      <c r="F2659" s="62" t="s">
        <v>1981</v>
      </c>
      <c r="G2659" s="63" t="s">
        <v>5640</v>
      </c>
      <c r="H2659" s="64"/>
      <c r="I2659" s="57" t="s">
        <v>580</v>
      </c>
      <c r="J2659" s="65"/>
      <c r="K2659" s="17"/>
    </row>
    <row r="2660" spans="1:153" s="14" customFormat="1" ht="12.75" x14ac:dyDescent="0.2">
      <c r="A2660" s="61"/>
      <c r="B2660" s="17"/>
      <c r="C2660" s="59">
        <v>707</v>
      </c>
      <c r="D2660" s="62" t="s">
        <v>4254</v>
      </c>
      <c r="E2660" s="85" t="s">
        <v>5641</v>
      </c>
      <c r="F2660" s="62" t="s">
        <v>5642</v>
      </c>
      <c r="G2660" s="63">
        <v>1910</v>
      </c>
      <c r="H2660" s="64"/>
      <c r="I2660" s="57" t="s">
        <v>580</v>
      </c>
      <c r="J2660" s="65"/>
      <c r="K2660" s="17"/>
    </row>
    <row r="2661" spans="1:153" s="14" customFormat="1" ht="25.5" x14ac:dyDescent="0.2">
      <c r="A2661" s="61"/>
      <c r="B2661" s="17"/>
      <c r="C2661" s="59">
        <v>708</v>
      </c>
      <c r="D2661" s="62" t="s">
        <v>4219</v>
      </c>
      <c r="E2661" s="62" t="s">
        <v>5643</v>
      </c>
      <c r="F2661" s="62" t="s">
        <v>5644</v>
      </c>
      <c r="G2661" s="57">
        <v>1864</v>
      </c>
      <c r="H2661" s="63"/>
      <c r="I2661" s="57" t="s">
        <v>4246</v>
      </c>
      <c r="J2661" s="65">
        <v>41117</v>
      </c>
      <c r="K2661" s="17"/>
    </row>
    <row r="2662" spans="1:153" s="14" customFormat="1" ht="38.25" x14ac:dyDescent="0.2">
      <c r="A2662" s="61" t="s">
        <v>1</v>
      </c>
      <c r="B2662" s="17"/>
      <c r="C2662" s="59">
        <v>709</v>
      </c>
      <c r="D2662" s="62" t="s">
        <v>4254</v>
      </c>
      <c r="E2662" s="85" t="s">
        <v>894</v>
      </c>
      <c r="F2662" s="85" t="s">
        <v>5645</v>
      </c>
      <c r="G2662" s="63">
        <v>1922</v>
      </c>
      <c r="H2662" s="345"/>
      <c r="I2662" s="57"/>
      <c r="J2662" s="65"/>
      <c r="K2662" s="17"/>
    </row>
    <row r="2663" spans="1:153" s="14" customFormat="1" ht="38.25" x14ac:dyDescent="0.2">
      <c r="A2663" s="61"/>
      <c r="B2663" s="17"/>
      <c r="C2663" s="59">
        <v>710</v>
      </c>
      <c r="D2663" s="62" t="s">
        <v>4219</v>
      </c>
      <c r="E2663" s="62" t="s">
        <v>5646</v>
      </c>
      <c r="F2663" s="62" t="s">
        <v>5647</v>
      </c>
      <c r="G2663" s="57">
        <v>1867</v>
      </c>
      <c r="H2663" s="63"/>
      <c r="I2663" s="57" t="s">
        <v>4246</v>
      </c>
      <c r="J2663" s="65">
        <v>41117</v>
      </c>
      <c r="K2663" s="17"/>
    </row>
    <row r="2664" spans="1:153" s="14" customFormat="1" ht="63.75" x14ac:dyDescent="0.2">
      <c r="A2664" s="61" t="s">
        <v>1</v>
      </c>
      <c r="B2664" s="17"/>
      <c r="C2664" s="59">
        <v>711</v>
      </c>
      <c r="D2664" s="62" t="s">
        <v>4219</v>
      </c>
      <c r="E2664" s="62" t="s">
        <v>5648</v>
      </c>
      <c r="F2664" s="62" t="s">
        <v>5649</v>
      </c>
      <c r="G2664" s="57">
        <v>1725</v>
      </c>
      <c r="H2664" s="63"/>
      <c r="I2664" s="57" t="s">
        <v>4246</v>
      </c>
      <c r="J2664" s="65">
        <v>41117</v>
      </c>
      <c r="K2664" s="17"/>
    </row>
    <row r="2665" spans="1:153" s="14" customFormat="1" ht="25.5" x14ac:dyDescent="0.2">
      <c r="A2665" s="61"/>
      <c r="B2665" s="17"/>
      <c r="C2665" s="59">
        <v>712</v>
      </c>
      <c r="D2665" s="84" t="s">
        <v>4219</v>
      </c>
      <c r="E2665" s="62" t="s">
        <v>5650</v>
      </c>
      <c r="F2665" s="62" t="s">
        <v>5651</v>
      </c>
      <c r="G2665" s="57">
        <v>1756</v>
      </c>
      <c r="H2665" s="181"/>
      <c r="I2665" s="57" t="s">
        <v>4318</v>
      </c>
      <c r="J2665" s="65">
        <v>42608</v>
      </c>
      <c r="K2665" s="17"/>
    </row>
    <row r="2666" spans="1:153" s="14" customFormat="1" ht="25.5" x14ac:dyDescent="0.2">
      <c r="A2666" s="61" t="s">
        <v>1</v>
      </c>
      <c r="B2666" s="17"/>
      <c r="C2666" s="59">
        <v>713</v>
      </c>
      <c r="D2666" s="84" t="s">
        <v>4219</v>
      </c>
      <c r="E2666" s="62" t="s">
        <v>5652</v>
      </c>
      <c r="F2666" s="62" t="s">
        <v>5653</v>
      </c>
      <c r="G2666" s="57">
        <v>1828</v>
      </c>
      <c r="H2666" s="63"/>
      <c r="I2666" s="57" t="s">
        <v>1</v>
      </c>
      <c r="J2666" s="65">
        <v>43041</v>
      </c>
      <c r="K2666" s="17"/>
    </row>
    <row r="2667" spans="1:153" s="14" customFormat="1" ht="38.25" x14ac:dyDescent="0.2">
      <c r="A2667" s="61" t="s">
        <v>1</v>
      </c>
      <c r="B2667" s="17"/>
      <c r="C2667" s="59">
        <v>714</v>
      </c>
      <c r="D2667" s="84" t="s">
        <v>4219</v>
      </c>
      <c r="E2667" s="62" t="s">
        <v>5654</v>
      </c>
      <c r="F2667" s="62" t="s">
        <v>1998</v>
      </c>
      <c r="G2667" s="57">
        <v>1928</v>
      </c>
      <c r="H2667" s="63"/>
      <c r="I2667" s="57" t="s">
        <v>1</v>
      </c>
      <c r="J2667" s="65">
        <v>43104</v>
      </c>
      <c r="K2667" s="17"/>
    </row>
    <row r="2668" spans="1:153" s="14" customFormat="1" ht="38.25" x14ac:dyDescent="0.2">
      <c r="A2668" s="61" t="s">
        <v>1</v>
      </c>
      <c r="B2668" s="17"/>
      <c r="C2668" s="59">
        <v>715</v>
      </c>
      <c r="D2668" s="84" t="s">
        <v>4219</v>
      </c>
      <c r="E2668" s="62" t="s">
        <v>5655</v>
      </c>
      <c r="F2668" s="62" t="s">
        <v>5656</v>
      </c>
      <c r="G2668" s="63">
        <v>1929</v>
      </c>
      <c r="H2668" s="64"/>
      <c r="I2668" s="57" t="s">
        <v>1</v>
      </c>
      <c r="J2668" s="65">
        <v>43171</v>
      </c>
      <c r="K2668" s="17"/>
    </row>
    <row r="2669" spans="1:153" s="129" customFormat="1" ht="12.75" x14ac:dyDescent="0.2">
      <c r="A2669" s="61" t="s">
        <v>1</v>
      </c>
      <c r="B2669" s="17"/>
      <c r="C2669" s="59">
        <v>716</v>
      </c>
      <c r="D2669" s="62" t="s">
        <v>4254</v>
      </c>
      <c r="E2669" s="62" t="s">
        <v>565</v>
      </c>
      <c r="F2669" s="62" t="s">
        <v>5657</v>
      </c>
      <c r="G2669" s="63">
        <v>1928</v>
      </c>
      <c r="H2669" s="63"/>
      <c r="I2669" s="57"/>
      <c r="J2669" s="65"/>
      <c r="K2669" s="17"/>
      <c r="L2669" s="14"/>
      <c r="M2669" s="14"/>
      <c r="N2669" s="14"/>
      <c r="O2669" s="14"/>
      <c r="P2669" s="14"/>
      <c r="Q2669" s="14"/>
      <c r="R2669" s="14"/>
      <c r="S2669" s="14"/>
      <c r="T2669" s="14"/>
      <c r="U2669" s="14"/>
      <c r="V2669" s="14"/>
      <c r="W2669" s="14"/>
      <c r="X2669" s="14"/>
      <c r="Y2669" s="14"/>
      <c r="Z2669" s="14"/>
      <c r="AA2669" s="14"/>
      <c r="AB2669" s="14"/>
      <c r="AC2669" s="14"/>
      <c r="AD2669" s="14"/>
      <c r="AE2669" s="14"/>
      <c r="AF2669" s="14"/>
      <c r="AG2669" s="14"/>
      <c r="AH2669" s="14"/>
      <c r="AI2669" s="14"/>
      <c r="AJ2669" s="14"/>
      <c r="AK2669" s="14"/>
      <c r="AL2669" s="14"/>
      <c r="AM2669" s="14"/>
      <c r="AN2669" s="14"/>
      <c r="AO2669" s="14"/>
      <c r="AP2669" s="14"/>
      <c r="AQ2669" s="14"/>
      <c r="AR2669" s="14"/>
      <c r="AS2669" s="14"/>
      <c r="AT2669" s="14"/>
      <c r="AU2669" s="14"/>
      <c r="AV2669" s="14"/>
      <c r="AW2669" s="14"/>
      <c r="AX2669" s="14"/>
      <c r="AY2669" s="14"/>
      <c r="AZ2669" s="14"/>
      <c r="BA2669" s="14"/>
      <c r="BB2669" s="14"/>
      <c r="BC2669" s="14"/>
      <c r="BD2669" s="14"/>
      <c r="BE2669" s="14"/>
      <c r="BF2669" s="14"/>
      <c r="BG2669" s="14"/>
      <c r="BH2669" s="14"/>
      <c r="BI2669" s="14"/>
      <c r="BJ2669" s="14"/>
      <c r="BK2669" s="14"/>
      <c r="BL2669" s="14"/>
      <c r="BM2669" s="14"/>
      <c r="BN2669" s="14"/>
      <c r="BO2669" s="14"/>
      <c r="BP2669" s="14"/>
      <c r="BQ2669" s="14"/>
      <c r="BR2669" s="14"/>
      <c r="BS2669" s="14"/>
      <c r="BT2669" s="14"/>
      <c r="BU2669" s="14"/>
      <c r="BV2669" s="14"/>
      <c r="BW2669" s="14"/>
      <c r="BX2669" s="14"/>
      <c r="BY2669" s="14"/>
      <c r="BZ2669" s="14"/>
      <c r="CA2669" s="14"/>
      <c r="CB2669" s="14"/>
      <c r="CC2669" s="14"/>
      <c r="CD2669" s="14"/>
      <c r="CE2669" s="14"/>
      <c r="CF2669" s="14"/>
      <c r="CG2669" s="14"/>
      <c r="CH2669" s="14"/>
      <c r="CI2669" s="14"/>
      <c r="CJ2669" s="14"/>
      <c r="CK2669" s="14"/>
      <c r="CL2669" s="14"/>
      <c r="CM2669" s="14"/>
      <c r="CN2669" s="14"/>
      <c r="CO2669" s="14"/>
      <c r="CP2669" s="14"/>
      <c r="CQ2669" s="14"/>
      <c r="CR2669" s="14"/>
      <c r="CS2669" s="14"/>
      <c r="CT2669" s="14"/>
      <c r="CU2669" s="14"/>
      <c r="CV2669" s="14"/>
      <c r="CW2669" s="14"/>
      <c r="CX2669" s="14"/>
      <c r="CY2669" s="14"/>
      <c r="CZ2669" s="14"/>
      <c r="DA2669" s="14"/>
      <c r="DB2669" s="14"/>
      <c r="DC2669" s="14"/>
      <c r="DD2669" s="14"/>
      <c r="DE2669" s="14"/>
      <c r="DF2669" s="14"/>
      <c r="DG2669" s="14"/>
      <c r="DH2669" s="14"/>
      <c r="DI2669" s="14"/>
      <c r="DJ2669" s="14"/>
      <c r="DK2669" s="14"/>
      <c r="DL2669" s="14"/>
      <c r="DM2669" s="14"/>
      <c r="DN2669" s="14"/>
      <c r="DO2669" s="14"/>
      <c r="DP2669" s="14"/>
      <c r="DQ2669" s="14"/>
      <c r="DR2669" s="14"/>
      <c r="DS2669" s="14"/>
      <c r="DT2669" s="14"/>
      <c r="DU2669" s="14"/>
      <c r="DV2669" s="14"/>
      <c r="DW2669" s="14"/>
      <c r="DX2669" s="14"/>
      <c r="DY2669" s="14"/>
      <c r="DZ2669" s="14"/>
      <c r="EA2669" s="14"/>
      <c r="EB2669" s="14"/>
      <c r="EC2669" s="14"/>
      <c r="ED2669" s="14"/>
      <c r="EE2669" s="14"/>
      <c r="EF2669" s="14"/>
      <c r="EG2669" s="14"/>
      <c r="EH2669" s="14"/>
      <c r="EI2669" s="14"/>
      <c r="EJ2669" s="14"/>
      <c r="EK2669" s="14"/>
      <c r="EL2669" s="14"/>
      <c r="EM2669" s="14"/>
      <c r="EN2669" s="14"/>
      <c r="EO2669" s="14"/>
      <c r="EP2669" s="14"/>
      <c r="EQ2669" s="14"/>
      <c r="ER2669" s="14"/>
      <c r="ES2669" s="14"/>
      <c r="ET2669" s="14"/>
      <c r="EU2669" s="14"/>
      <c r="EV2669" s="14"/>
      <c r="EW2669" s="14"/>
    </row>
    <row r="2670" spans="1:153" s="14" customFormat="1" ht="25.5" x14ac:dyDescent="0.2">
      <c r="A2670" s="61" t="s">
        <v>1</v>
      </c>
      <c r="B2670" s="17"/>
      <c r="C2670" s="59">
        <v>717</v>
      </c>
      <c r="D2670" s="84" t="s">
        <v>4219</v>
      </c>
      <c r="E2670" s="62" t="s">
        <v>5658</v>
      </c>
      <c r="F2670" s="62" t="s">
        <v>5659</v>
      </c>
      <c r="G2670" s="96">
        <v>1870</v>
      </c>
      <c r="H2670" s="335"/>
      <c r="I2670" s="57" t="s">
        <v>1</v>
      </c>
      <c r="J2670" s="65">
        <v>43125</v>
      </c>
      <c r="K2670" s="17"/>
    </row>
    <row r="2671" spans="1:153" s="14" customFormat="1" ht="12.75" x14ac:dyDescent="0.2">
      <c r="A2671" s="61" t="s">
        <v>1</v>
      </c>
      <c r="B2671" s="17"/>
      <c r="C2671" s="59">
        <v>718</v>
      </c>
      <c r="D2671" s="84" t="s">
        <v>4219</v>
      </c>
      <c r="E2671" s="62" t="s">
        <v>5660</v>
      </c>
      <c r="F2671" s="62" t="s">
        <v>5661</v>
      </c>
      <c r="G2671" s="57">
        <v>1951</v>
      </c>
      <c r="H2671" s="63"/>
      <c r="I2671" s="57" t="s">
        <v>1</v>
      </c>
      <c r="J2671" s="65">
        <v>43173</v>
      </c>
      <c r="K2671" s="17"/>
    </row>
    <row r="2672" spans="1:153" s="14" customFormat="1" ht="25.5" x14ac:dyDescent="0.2">
      <c r="A2672" s="61"/>
      <c r="B2672" s="17"/>
      <c r="C2672" s="59">
        <v>719</v>
      </c>
      <c r="D2672" s="62" t="s">
        <v>4219</v>
      </c>
      <c r="E2672" s="62" t="s">
        <v>5662</v>
      </c>
      <c r="F2672" s="62" t="s">
        <v>5663</v>
      </c>
      <c r="G2672" s="57">
        <v>1951</v>
      </c>
      <c r="H2672" s="64"/>
      <c r="I2672" s="57" t="s">
        <v>4246</v>
      </c>
      <c r="J2672" s="65">
        <v>41117</v>
      </c>
      <c r="K2672" s="17"/>
    </row>
    <row r="2673" spans="1:11" s="14" customFormat="1" ht="12.75" x14ac:dyDescent="0.2">
      <c r="A2673" s="61" t="s">
        <v>1</v>
      </c>
      <c r="B2673" s="17"/>
      <c r="C2673" s="59">
        <v>720</v>
      </c>
      <c r="D2673" s="84" t="s">
        <v>4219</v>
      </c>
      <c r="E2673" s="62" t="s">
        <v>5664</v>
      </c>
      <c r="F2673" s="62" t="s">
        <v>5665</v>
      </c>
      <c r="G2673" s="57">
        <v>1929</v>
      </c>
      <c r="H2673" s="63"/>
      <c r="I2673" s="57" t="s">
        <v>1</v>
      </c>
      <c r="J2673" s="65">
        <v>43173</v>
      </c>
      <c r="K2673" s="17"/>
    </row>
    <row r="2674" spans="1:11" s="14" customFormat="1" ht="102" x14ac:dyDescent="0.2">
      <c r="A2674" s="61"/>
      <c r="B2674" s="17"/>
      <c r="C2674" s="59">
        <v>721</v>
      </c>
      <c r="D2674" s="62" t="s">
        <v>4219</v>
      </c>
      <c r="E2674" s="62" t="s">
        <v>5666</v>
      </c>
      <c r="F2674" s="62" t="s">
        <v>5667</v>
      </c>
      <c r="G2674" s="57">
        <v>1884</v>
      </c>
      <c r="H2674" s="64"/>
      <c r="I2674" s="57" t="s">
        <v>4246</v>
      </c>
      <c r="J2674" s="65">
        <v>41117</v>
      </c>
      <c r="K2674" s="17"/>
    </row>
    <row r="2675" spans="1:11" s="14" customFormat="1" ht="89.25" x14ac:dyDescent="0.2">
      <c r="A2675" s="61" t="s">
        <v>1</v>
      </c>
      <c r="B2675" s="347"/>
      <c r="C2675" s="59">
        <v>722</v>
      </c>
      <c r="D2675" s="84" t="s">
        <v>4254</v>
      </c>
      <c r="E2675" s="62" t="s">
        <v>5668</v>
      </c>
      <c r="F2675" s="62" t="s">
        <v>5669</v>
      </c>
      <c r="G2675" s="57">
        <v>1737</v>
      </c>
      <c r="H2675" s="64"/>
      <c r="I2675" s="57" t="s">
        <v>1</v>
      </c>
      <c r="J2675" s="65">
        <v>43205</v>
      </c>
      <c r="K2675" s="17"/>
    </row>
    <row r="2676" spans="1:11" s="14" customFormat="1" ht="38.25" x14ac:dyDescent="0.2">
      <c r="A2676" s="61" t="s">
        <v>1</v>
      </c>
      <c r="B2676" s="347"/>
      <c r="C2676" s="59">
        <v>723</v>
      </c>
      <c r="D2676" s="84" t="s">
        <v>4254</v>
      </c>
      <c r="E2676" s="62" t="s">
        <v>5670</v>
      </c>
      <c r="F2676" s="62" t="s">
        <v>5671</v>
      </c>
      <c r="G2676" s="63">
        <v>1858</v>
      </c>
      <c r="H2676" s="64"/>
      <c r="I2676" s="57"/>
      <c r="J2676" s="65">
        <v>42554</v>
      </c>
      <c r="K2676" s="17"/>
    </row>
    <row r="2677" spans="1:11" s="14" customFormat="1" ht="25.5" x14ac:dyDescent="0.2">
      <c r="A2677" s="61"/>
      <c r="B2677" s="17"/>
      <c r="C2677" s="59">
        <v>724</v>
      </c>
      <c r="D2677" s="84" t="s">
        <v>4254</v>
      </c>
      <c r="E2677" s="62" t="s">
        <v>5672</v>
      </c>
      <c r="F2677" s="62" t="s">
        <v>5673</v>
      </c>
      <c r="G2677" s="63">
        <v>1739</v>
      </c>
      <c r="H2677" s="64"/>
      <c r="I2677" s="57" t="s">
        <v>4318</v>
      </c>
      <c r="J2677" s="65">
        <v>42608</v>
      </c>
      <c r="K2677" s="17"/>
    </row>
    <row r="2678" spans="1:11" s="14" customFormat="1" ht="25.5" x14ac:dyDescent="0.2">
      <c r="A2678" s="61"/>
      <c r="B2678" s="17"/>
      <c r="C2678" s="59">
        <v>725</v>
      </c>
      <c r="D2678" s="62" t="s">
        <v>4219</v>
      </c>
      <c r="E2678" s="62" t="s">
        <v>5674</v>
      </c>
      <c r="F2678" s="62" t="s">
        <v>5675</v>
      </c>
      <c r="G2678" s="57">
        <v>1970</v>
      </c>
      <c r="H2678" s="345"/>
      <c r="I2678" s="57" t="s">
        <v>4246</v>
      </c>
      <c r="J2678" s="65">
        <v>41117</v>
      </c>
      <c r="K2678" s="17"/>
    </row>
    <row r="2679" spans="1:11" s="14" customFormat="1" ht="38.25" x14ac:dyDescent="0.2">
      <c r="A2679" s="61"/>
      <c r="B2679" s="17"/>
      <c r="C2679" s="59">
        <v>726</v>
      </c>
      <c r="D2679" s="62" t="s">
        <v>4219</v>
      </c>
      <c r="E2679" s="62" t="s">
        <v>5676</v>
      </c>
      <c r="F2679" s="62" t="s">
        <v>5677</v>
      </c>
      <c r="G2679" s="57">
        <v>1901</v>
      </c>
      <c r="H2679" s="345"/>
      <c r="I2679" s="57" t="s">
        <v>5678</v>
      </c>
      <c r="J2679" s="65">
        <v>42378</v>
      </c>
      <c r="K2679" s="17"/>
    </row>
    <row r="2680" spans="1:11" s="14" customFormat="1" ht="38.25" x14ac:dyDescent="0.2">
      <c r="A2680" s="61"/>
      <c r="B2680" s="17"/>
      <c r="C2680" s="59">
        <v>727</v>
      </c>
      <c r="D2680" s="62" t="s">
        <v>4310</v>
      </c>
      <c r="E2680" s="62" t="s">
        <v>5679</v>
      </c>
      <c r="F2680" s="62" t="s">
        <v>5680</v>
      </c>
      <c r="G2680" s="63"/>
      <c r="H2680" s="64"/>
      <c r="I2680" s="57"/>
      <c r="J2680" s="65">
        <v>41841</v>
      </c>
      <c r="K2680" s="17"/>
    </row>
    <row r="2681" spans="1:11" s="14" customFormat="1" ht="38.25" x14ac:dyDescent="0.2">
      <c r="A2681" s="61"/>
      <c r="B2681" s="17"/>
      <c r="C2681" s="59">
        <v>728</v>
      </c>
      <c r="D2681" s="62" t="s">
        <v>4310</v>
      </c>
      <c r="E2681" s="62" t="s">
        <v>5679</v>
      </c>
      <c r="F2681" s="62" t="s">
        <v>5680</v>
      </c>
      <c r="G2681" s="63"/>
      <c r="H2681" s="64"/>
      <c r="I2681" s="57"/>
      <c r="J2681" s="65">
        <v>41841</v>
      </c>
      <c r="K2681" s="17"/>
    </row>
    <row r="2682" spans="1:11" s="14" customFormat="1" ht="25.5" x14ac:dyDescent="0.2">
      <c r="A2682" s="61" t="s">
        <v>1</v>
      </c>
      <c r="B2682" s="17"/>
      <c r="C2682" s="59">
        <v>729</v>
      </c>
      <c r="D2682" s="84" t="s">
        <v>4219</v>
      </c>
      <c r="E2682" s="62" t="s">
        <v>5681</v>
      </c>
      <c r="F2682" s="62" t="s">
        <v>5682</v>
      </c>
      <c r="G2682" s="63">
        <v>1997</v>
      </c>
      <c r="H2682" s="64" t="s">
        <v>5683</v>
      </c>
      <c r="I2682" s="57" t="s">
        <v>5684</v>
      </c>
      <c r="J2682" s="65">
        <v>43141</v>
      </c>
      <c r="K2682" s="17"/>
    </row>
    <row r="2683" spans="1:11" s="14" customFormat="1" ht="102" x14ac:dyDescent="0.2">
      <c r="A2683" s="61" t="s">
        <v>1</v>
      </c>
      <c r="B2683" s="17"/>
      <c r="C2683" s="59">
        <v>730</v>
      </c>
      <c r="D2683" s="62" t="s">
        <v>4254</v>
      </c>
      <c r="E2683" s="62" t="s">
        <v>5685</v>
      </c>
      <c r="F2683" s="62" t="s">
        <v>5686</v>
      </c>
      <c r="G2683" s="63">
        <v>1923</v>
      </c>
      <c r="H2683" s="345"/>
      <c r="I2683" s="57" t="s">
        <v>4246</v>
      </c>
      <c r="J2683" s="65"/>
      <c r="K2683" s="17"/>
    </row>
    <row r="2684" spans="1:11" s="14" customFormat="1" ht="12.75" x14ac:dyDescent="0.2">
      <c r="A2684" s="61"/>
      <c r="B2684" s="17"/>
      <c r="C2684" s="59">
        <v>731</v>
      </c>
      <c r="D2684" s="62" t="s">
        <v>4254</v>
      </c>
      <c r="E2684" s="85" t="s">
        <v>5687</v>
      </c>
      <c r="F2684" s="62" t="s">
        <v>5688</v>
      </c>
      <c r="G2684" s="63">
        <v>1892</v>
      </c>
      <c r="H2684" s="64"/>
      <c r="I2684" s="57" t="s">
        <v>580</v>
      </c>
      <c r="J2684" s="65"/>
      <c r="K2684" s="17"/>
    </row>
    <row r="2685" spans="1:11" s="14" customFormat="1" ht="25.5" x14ac:dyDescent="0.2">
      <c r="A2685" s="61" t="s">
        <v>1</v>
      </c>
      <c r="B2685" s="17"/>
      <c r="C2685" s="59">
        <v>732</v>
      </c>
      <c r="D2685" s="62" t="s">
        <v>4254</v>
      </c>
      <c r="E2685" s="85" t="s">
        <v>5689</v>
      </c>
      <c r="F2685" s="62" t="s">
        <v>5690</v>
      </c>
      <c r="G2685" s="64">
        <v>1944</v>
      </c>
      <c r="H2685" s="64"/>
      <c r="I2685" s="57" t="s">
        <v>5691</v>
      </c>
      <c r="J2685" s="65"/>
      <c r="K2685" s="17"/>
    </row>
    <row r="2686" spans="1:11" s="14" customFormat="1" ht="25.5" x14ac:dyDescent="0.2">
      <c r="A2686" s="61" t="s">
        <v>1</v>
      </c>
      <c r="B2686" s="17"/>
      <c r="C2686" s="59">
        <v>733</v>
      </c>
      <c r="D2686" s="62" t="s">
        <v>4219</v>
      </c>
      <c r="E2686" s="62" t="s">
        <v>5692</v>
      </c>
      <c r="F2686" s="62" t="s">
        <v>5693</v>
      </c>
      <c r="G2686" s="63">
        <v>1934</v>
      </c>
      <c r="H2686" s="64"/>
      <c r="I2686" s="57"/>
      <c r="J2686" s="65"/>
      <c r="K2686" s="17"/>
    </row>
    <row r="2687" spans="1:11" s="14" customFormat="1" ht="25.5" x14ac:dyDescent="0.2">
      <c r="A2687" s="61" t="s">
        <v>1</v>
      </c>
      <c r="B2687" s="17"/>
      <c r="C2687" s="59">
        <v>734</v>
      </c>
      <c r="D2687" s="62" t="s">
        <v>4254</v>
      </c>
      <c r="E2687" s="62" t="s">
        <v>5694</v>
      </c>
      <c r="F2687" s="62" t="s">
        <v>5695</v>
      </c>
      <c r="G2687" s="64">
        <v>1919</v>
      </c>
      <c r="H2687" s="64"/>
      <c r="I2687" s="57"/>
      <c r="J2687" s="65"/>
      <c r="K2687" s="17"/>
    </row>
    <row r="2688" spans="1:11" s="14" customFormat="1" ht="12.75" x14ac:dyDescent="0.2">
      <c r="A2688" s="61" t="s">
        <v>1</v>
      </c>
      <c r="B2688" s="17"/>
      <c r="C2688" s="59">
        <v>735</v>
      </c>
      <c r="D2688" s="62" t="s">
        <v>4254</v>
      </c>
      <c r="E2688" s="62" t="s">
        <v>226</v>
      </c>
      <c r="F2688" s="62" t="s">
        <v>5696</v>
      </c>
      <c r="G2688" s="64">
        <v>1915</v>
      </c>
      <c r="H2688" s="64"/>
      <c r="I2688" s="57"/>
      <c r="J2688" s="65"/>
      <c r="K2688" s="17"/>
    </row>
    <row r="2689" spans="1:11" s="14" customFormat="1" ht="51" x14ac:dyDescent="0.2">
      <c r="A2689" s="61"/>
      <c r="B2689" s="17"/>
      <c r="C2689" s="59">
        <v>736</v>
      </c>
      <c r="D2689" s="62" t="s">
        <v>4219</v>
      </c>
      <c r="E2689" s="62" t="s">
        <v>5697</v>
      </c>
      <c r="F2689" s="62" t="s">
        <v>5698</v>
      </c>
      <c r="G2689" s="57">
        <v>1903</v>
      </c>
      <c r="H2689" s="63"/>
      <c r="I2689" s="57" t="s">
        <v>4246</v>
      </c>
      <c r="J2689" s="65">
        <v>41117</v>
      </c>
      <c r="K2689" s="17"/>
    </row>
    <row r="2690" spans="1:11" s="14" customFormat="1" ht="12.75" x14ac:dyDescent="0.2">
      <c r="A2690" s="61" t="s">
        <v>1</v>
      </c>
      <c r="B2690" s="17"/>
      <c r="C2690" s="59">
        <v>737</v>
      </c>
      <c r="D2690" s="62" t="s">
        <v>4254</v>
      </c>
      <c r="E2690" s="62" t="s">
        <v>5699</v>
      </c>
      <c r="F2690" s="62" t="s">
        <v>5700</v>
      </c>
      <c r="G2690" s="64">
        <v>1919</v>
      </c>
      <c r="H2690" s="64"/>
      <c r="I2690" s="57"/>
      <c r="J2690" s="65"/>
      <c r="K2690" s="17"/>
    </row>
    <row r="2691" spans="1:11" s="14" customFormat="1" ht="38.25" x14ac:dyDescent="0.2">
      <c r="A2691" s="61" t="s">
        <v>1</v>
      </c>
      <c r="B2691" s="17"/>
      <c r="C2691" s="59">
        <v>738</v>
      </c>
      <c r="D2691" s="84" t="s">
        <v>4219</v>
      </c>
      <c r="E2691" s="62" t="s">
        <v>5701</v>
      </c>
      <c r="F2691" s="62" t="s">
        <v>5702</v>
      </c>
      <c r="G2691" s="63">
        <v>2016</v>
      </c>
      <c r="H2691" s="64"/>
      <c r="I2691" s="57"/>
      <c r="J2691" s="65">
        <v>42540</v>
      </c>
      <c r="K2691" s="17"/>
    </row>
    <row r="2692" spans="1:11" s="14" customFormat="1" ht="38.25" x14ac:dyDescent="0.2">
      <c r="A2692" s="61"/>
      <c r="B2692" s="17"/>
      <c r="C2692" s="59">
        <v>739</v>
      </c>
      <c r="D2692" s="62" t="s">
        <v>4310</v>
      </c>
      <c r="E2692" s="62" t="s">
        <v>5703</v>
      </c>
      <c r="F2692" s="62" t="s">
        <v>5704</v>
      </c>
      <c r="G2692" s="63"/>
      <c r="H2692" s="64"/>
      <c r="I2692" s="57"/>
      <c r="J2692" s="65">
        <v>41841</v>
      </c>
      <c r="K2692" s="17"/>
    </row>
    <row r="2693" spans="1:11" s="14" customFormat="1" ht="51" x14ac:dyDescent="0.2">
      <c r="A2693" s="61" t="s">
        <v>2048</v>
      </c>
      <c r="B2693" s="17"/>
      <c r="C2693" s="59">
        <v>740</v>
      </c>
      <c r="D2693" s="84" t="s">
        <v>4219</v>
      </c>
      <c r="E2693" s="62" t="s">
        <v>5705</v>
      </c>
      <c r="F2693" s="97" t="s">
        <v>5706</v>
      </c>
      <c r="G2693" s="96">
        <v>1848</v>
      </c>
      <c r="H2693" s="335"/>
      <c r="I2693" s="13" t="s">
        <v>4439</v>
      </c>
      <c r="J2693" s="65">
        <v>43125</v>
      </c>
      <c r="K2693" s="17"/>
    </row>
    <row r="2694" spans="1:11" s="14" customFormat="1" ht="140.25" x14ac:dyDescent="0.2">
      <c r="A2694" s="61" t="s">
        <v>1</v>
      </c>
      <c r="B2694" s="17"/>
      <c r="C2694" s="59">
        <v>741</v>
      </c>
      <c r="D2694" s="84" t="s">
        <v>4219</v>
      </c>
      <c r="E2694" s="62" t="s">
        <v>5707</v>
      </c>
      <c r="F2694" s="97" t="s">
        <v>5708</v>
      </c>
      <c r="G2694" s="96">
        <v>1842</v>
      </c>
      <c r="H2694" s="335"/>
      <c r="I2694" s="57" t="s">
        <v>4439</v>
      </c>
      <c r="J2694" s="65">
        <v>43125</v>
      </c>
      <c r="K2694" s="17"/>
    </row>
    <row r="2695" spans="1:11" s="14" customFormat="1" ht="38.25" x14ac:dyDescent="0.2">
      <c r="A2695" s="61" t="s">
        <v>1</v>
      </c>
      <c r="B2695" s="17"/>
      <c r="C2695" s="59">
        <v>742</v>
      </c>
      <c r="D2695" s="84" t="s">
        <v>4219</v>
      </c>
      <c r="E2695" s="62" t="s">
        <v>5709</v>
      </c>
      <c r="F2695" s="62" t="s">
        <v>5710</v>
      </c>
      <c r="G2695" s="63" t="s">
        <v>5711</v>
      </c>
      <c r="H2695" s="64"/>
      <c r="I2695" s="57" t="s">
        <v>5712</v>
      </c>
      <c r="J2695" s="65">
        <v>42755</v>
      </c>
      <c r="K2695" s="17"/>
    </row>
    <row r="2696" spans="1:11" s="14" customFormat="1" ht="25.5" x14ac:dyDescent="0.2">
      <c r="A2696" s="61"/>
      <c r="B2696" s="17"/>
      <c r="C2696" s="59">
        <v>743</v>
      </c>
      <c r="D2696" s="62" t="s">
        <v>4254</v>
      </c>
      <c r="E2696" s="62" t="s">
        <v>5713</v>
      </c>
      <c r="F2696" s="62" t="s">
        <v>5714</v>
      </c>
      <c r="G2696" s="63" t="s">
        <v>5715</v>
      </c>
      <c r="H2696" s="64"/>
      <c r="I2696" s="57"/>
      <c r="J2696" s="65"/>
      <c r="K2696" s="17"/>
    </row>
    <row r="2697" spans="1:11" s="14" customFormat="1" ht="51" x14ac:dyDescent="0.2">
      <c r="A2697" s="61" t="s">
        <v>1</v>
      </c>
      <c r="B2697" s="17"/>
      <c r="C2697" s="59">
        <v>744</v>
      </c>
      <c r="D2697" s="62" t="s">
        <v>4254</v>
      </c>
      <c r="E2697" s="62" t="s">
        <v>5716</v>
      </c>
      <c r="F2697" s="62" t="s">
        <v>5717</v>
      </c>
      <c r="G2697" s="63">
        <v>1887</v>
      </c>
      <c r="H2697" s="64"/>
      <c r="I2697" s="57"/>
      <c r="J2697" s="65">
        <v>40352</v>
      </c>
      <c r="K2697" s="17"/>
    </row>
    <row r="2698" spans="1:11" s="14" customFormat="1" ht="38.25" x14ac:dyDescent="0.2">
      <c r="A2698" s="61"/>
      <c r="B2698" s="17"/>
      <c r="C2698" s="59">
        <v>745</v>
      </c>
      <c r="D2698" s="62" t="s">
        <v>4219</v>
      </c>
      <c r="E2698" s="62" t="s">
        <v>5718</v>
      </c>
      <c r="F2698" s="62" t="s">
        <v>5719</v>
      </c>
      <c r="G2698" s="63"/>
      <c r="H2698" s="64"/>
      <c r="I2698" s="57"/>
      <c r="J2698" s="65">
        <v>41826</v>
      </c>
      <c r="K2698" s="17"/>
    </row>
    <row r="2699" spans="1:11" s="14" customFormat="1" ht="25.5" x14ac:dyDescent="0.2">
      <c r="A2699" s="61"/>
      <c r="B2699" s="17"/>
      <c r="C2699" s="59">
        <v>746</v>
      </c>
      <c r="D2699" s="62" t="s">
        <v>4254</v>
      </c>
      <c r="E2699" s="62" t="s">
        <v>5720</v>
      </c>
      <c r="F2699" s="62" t="s">
        <v>5721</v>
      </c>
      <c r="G2699" s="63" t="s">
        <v>5722</v>
      </c>
      <c r="H2699" s="64"/>
      <c r="I2699" s="57"/>
      <c r="J2699" s="65"/>
      <c r="K2699" s="17"/>
    </row>
    <row r="2700" spans="1:11" s="14" customFormat="1" ht="38.25" x14ac:dyDescent="0.2">
      <c r="A2700" s="61" t="s">
        <v>1</v>
      </c>
      <c r="B2700" s="17"/>
      <c r="C2700" s="59">
        <v>747</v>
      </c>
      <c r="D2700" s="62" t="s">
        <v>4219</v>
      </c>
      <c r="E2700" s="62" t="s">
        <v>5723</v>
      </c>
      <c r="F2700" s="62" t="s">
        <v>5724</v>
      </c>
      <c r="G2700" s="63">
        <v>1924</v>
      </c>
      <c r="H2700" s="64"/>
      <c r="I2700" s="57"/>
      <c r="J2700" s="65">
        <v>41884</v>
      </c>
      <c r="K2700" s="17"/>
    </row>
    <row r="2701" spans="1:11" s="14" customFormat="1" ht="25.5" x14ac:dyDescent="0.2">
      <c r="A2701" s="61"/>
      <c r="B2701" s="17"/>
      <c r="C2701" s="59">
        <v>748</v>
      </c>
      <c r="D2701" s="84" t="s">
        <v>4219</v>
      </c>
      <c r="E2701" s="62" t="s">
        <v>5725</v>
      </c>
      <c r="F2701" s="62" t="s">
        <v>5726</v>
      </c>
      <c r="G2701" s="63">
        <v>1727</v>
      </c>
      <c r="H2701" s="64"/>
      <c r="I2701" s="57" t="s">
        <v>4318</v>
      </c>
      <c r="J2701" s="65">
        <v>42609</v>
      </c>
      <c r="K2701" s="17"/>
    </row>
    <row r="2702" spans="1:11" s="14" customFormat="1" ht="25.5" x14ac:dyDescent="0.2">
      <c r="A2702" s="61"/>
      <c r="B2702" s="17"/>
      <c r="C2702" s="59">
        <v>749</v>
      </c>
      <c r="D2702" s="62" t="s">
        <v>4219</v>
      </c>
      <c r="E2702" s="62" t="s">
        <v>5727</v>
      </c>
      <c r="F2702" s="62" t="s">
        <v>5728</v>
      </c>
      <c r="G2702" s="57">
        <v>1974</v>
      </c>
      <c r="H2702" s="345"/>
      <c r="I2702" s="57" t="s">
        <v>4246</v>
      </c>
      <c r="J2702" s="65">
        <v>41117</v>
      </c>
      <c r="K2702" s="17"/>
    </row>
    <row r="2703" spans="1:11" s="14" customFormat="1" ht="38.25" x14ac:dyDescent="0.2">
      <c r="A2703" s="61" t="s">
        <v>1</v>
      </c>
      <c r="B2703" s="17"/>
      <c r="C2703" s="59">
        <v>750</v>
      </c>
      <c r="D2703" s="62" t="s">
        <v>4219</v>
      </c>
      <c r="E2703" s="62" t="s">
        <v>5729</v>
      </c>
      <c r="F2703" s="85" t="s">
        <v>5730</v>
      </c>
      <c r="G2703" s="63">
        <v>1926</v>
      </c>
      <c r="H2703" s="64"/>
      <c r="I2703" s="57"/>
      <c r="J2703" s="65"/>
      <c r="K2703" s="17"/>
    </row>
    <row r="2704" spans="1:11" s="14" customFormat="1" ht="25.5" x14ac:dyDescent="0.2">
      <c r="A2704" s="61" t="s">
        <v>1</v>
      </c>
      <c r="B2704" s="17"/>
      <c r="C2704" s="59">
        <v>751</v>
      </c>
      <c r="D2704" s="62" t="s">
        <v>4968</v>
      </c>
      <c r="E2704" s="62" t="s">
        <v>5731</v>
      </c>
      <c r="F2704" s="62" t="s">
        <v>5732</v>
      </c>
      <c r="G2704" s="63">
        <v>1978</v>
      </c>
      <c r="H2704" s="64"/>
      <c r="I2704" s="57"/>
      <c r="J2704" s="65"/>
      <c r="K2704" s="17"/>
    </row>
    <row r="2705" spans="1:11" s="14" customFormat="1" ht="25.5" x14ac:dyDescent="0.2">
      <c r="A2705" s="61"/>
      <c r="B2705" s="17"/>
      <c r="C2705" s="59">
        <v>752</v>
      </c>
      <c r="D2705" s="62" t="s">
        <v>4254</v>
      </c>
      <c r="E2705" s="62" t="s">
        <v>5733</v>
      </c>
      <c r="F2705" s="62" t="s">
        <v>5734</v>
      </c>
      <c r="G2705" s="63">
        <v>1916</v>
      </c>
      <c r="H2705" s="345"/>
      <c r="I2705" s="57"/>
      <c r="J2705" s="65"/>
      <c r="K2705" s="17"/>
    </row>
    <row r="2706" spans="1:11" s="2" customFormat="1" ht="63" x14ac:dyDescent="0.15">
      <c r="A2706" s="259"/>
      <c r="B2706" s="42"/>
      <c r="C2706" s="348" t="s">
        <v>46</v>
      </c>
      <c r="D2706" s="258" t="s">
        <v>4254</v>
      </c>
      <c r="E2706" s="258" t="s">
        <v>5735</v>
      </c>
      <c r="F2706" s="349" t="s">
        <v>5736</v>
      </c>
      <c r="G2706" s="270"/>
      <c r="H2706" s="271"/>
      <c r="I2706" s="257"/>
      <c r="J2706" s="272">
        <v>40352</v>
      </c>
      <c r="K2706" s="42"/>
    </row>
    <row r="2707" spans="1:11" s="2" customFormat="1" ht="10.5" x14ac:dyDescent="0.15">
      <c r="A2707" s="259"/>
      <c r="C2707" s="268"/>
      <c r="D2707" s="258"/>
      <c r="E2707" s="258"/>
      <c r="F2707" s="258"/>
      <c r="G2707" s="258"/>
      <c r="H2707" s="258"/>
      <c r="I2707" s="258"/>
      <c r="J2707" s="350"/>
    </row>
    <row r="2708" spans="1:11" s="14" customFormat="1" ht="12.75" x14ac:dyDescent="0.2">
      <c r="A2708" s="61"/>
      <c r="B2708" s="17"/>
      <c r="C2708" s="154"/>
      <c r="D2708" s="351" t="s">
        <v>5737</v>
      </c>
      <c r="E2708" s="352"/>
      <c r="F2708" s="353"/>
      <c r="G2708" s="155"/>
      <c r="H2708" s="156"/>
      <c r="I2708" s="157"/>
      <c r="J2708" s="158"/>
      <c r="K2708" s="17"/>
    </row>
    <row r="2709" spans="1:11" s="2" customFormat="1" ht="10.5" x14ac:dyDescent="0.15">
      <c r="A2709" s="259"/>
      <c r="B2709" s="42"/>
      <c r="C2709" s="293">
        <v>1</v>
      </c>
      <c r="D2709" s="285" t="s">
        <v>4219</v>
      </c>
      <c r="E2709" s="258" t="s">
        <v>5738</v>
      </c>
      <c r="F2709" s="258" t="s">
        <v>5739</v>
      </c>
      <c r="G2709" s="270">
        <v>1936</v>
      </c>
      <c r="H2709" s="271"/>
      <c r="I2709" s="257" t="s">
        <v>4318</v>
      </c>
      <c r="J2709" s="272">
        <v>42610</v>
      </c>
      <c r="K2709" s="42"/>
    </row>
    <row r="2710" spans="1:11" s="2" customFormat="1" ht="21" x14ac:dyDescent="0.15">
      <c r="A2710" s="259" t="s">
        <v>1</v>
      </c>
      <c r="B2710" s="42"/>
      <c r="C2710" s="293">
        <v>2</v>
      </c>
      <c r="D2710" s="285" t="s">
        <v>4219</v>
      </c>
      <c r="E2710" s="258" t="s">
        <v>5740</v>
      </c>
      <c r="F2710" s="258" t="s">
        <v>5741</v>
      </c>
      <c r="G2710" s="270">
        <v>1980</v>
      </c>
      <c r="H2710" s="271"/>
      <c r="I2710" s="257" t="s">
        <v>1</v>
      </c>
      <c r="J2710" s="272">
        <v>43174</v>
      </c>
      <c r="K2710" s="42"/>
    </row>
    <row r="2711" spans="1:11" s="2" customFormat="1" ht="42" x14ac:dyDescent="0.15">
      <c r="A2711" s="259"/>
      <c r="B2711" s="42"/>
      <c r="C2711" s="293">
        <v>3</v>
      </c>
      <c r="D2711" s="258" t="s">
        <v>4219</v>
      </c>
      <c r="E2711" s="258" t="s">
        <v>5742</v>
      </c>
      <c r="F2711" s="269" t="s">
        <v>5743</v>
      </c>
      <c r="G2711" s="270"/>
      <c r="H2711" s="271"/>
      <c r="I2711" s="257"/>
      <c r="J2711" s="272"/>
      <c r="K2711" s="42"/>
    </row>
    <row r="2712" spans="1:11" s="2" customFormat="1" ht="10.5" x14ac:dyDescent="0.15">
      <c r="A2712" s="259"/>
      <c r="B2712" s="42"/>
      <c r="C2712" s="293">
        <v>4</v>
      </c>
      <c r="D2712" s="258" t="s">
        <v>4219</v>
      </c>
      <c r="E2712" s="258" t="s">
        <v>5744</v>
      </c>
      <c r="F2712" s="258" t="s">
        <v>5745</v>
      </c>
      <c r="G2712" s="270"/>
      <c r="H2712" s="271"/>
      <c r="I2712" s="257"/>
      <c r="J2712" s="272"/>
      <c r="K2712" s="42"/>
    </row>
    <row r="2713" spans="1:11" s="2" customFormat="1" ht="52.5" x14ac:dyDescent="0.15">
      <c r="A2713" s="259"/>
      <c r="B2713" s="42"/>
      <c r="C2713" s="293">
        <v>5</v>
      </c>
      <c r="D2713" s="285" t="s">
        <v>5746</v>
      </c>
      <c r="E2713" s="258" t="s">
        <v>5747</v>
      </c>
      <c r="F2713" s="258" t="s">
        <v>5748</v>
      </c>
      <c r="G2713" s="270">
        <v>1908</v>
      </c>
      <c r="H2713" s="271" t="s">
        <v>4520</v>
      </c>
      <c r="I2713" s="257" t="s">
        <v>4521</v>
      </c>
      <c r="J2713" s="272">
        <v>43137</v>
      </c>
      <c r="K2713" s="42"/>
    </row>
    <row r="2714" spans="1:11" s="2" customFormat="1" ht="21" x14ac:dyDescent="0.15">
      <c r="A2714" s="259"/>
      <c r="B2714" s="42"/>
      <c r="C2714" s="293">
        <v>6</v>
      </c>
      <c r="D2714" s="258" t="s">
        <v>4219</v>
      </c>
      <c r="E2714" s="258" t="s">
        <v>5749</v>
      </c>
      <c r="F2714" s="258" t="s">
        <v>5750</v>
      </c>
      <c r="G2714" s="270">
        <v>1965</v>
      </c>
      <c r="H2714" s="271"/>
      <c r="I2714" s="257"/>
      <c r="J2714" s="272">
        <v>41187</v>
      </c>
      <c r="K2714" s="42"/>
    </row>
    <row r="2715" spans="1:11" s="2" customFormat="1" ht="10.5" x14ac:dyDescent="0.15">
      <c r="A2715" s="259"/>
      <c r="B2715" s="42"/>
      <c r="C2715" s="293">
        <v>7</v>
      </c>
      <c r="D2715" s="258" t="s">
        <v>4219</v>
      </c>
      <c r="E2715" s="258" t="s">
        <v>5751</v>
      </c>
      <c r="F2715" s="258" t="s">
        <v>5752</v>
      </c>
      <c r="G2715" s="270">
        <v>1966</v>
      </c>
      <c r="H2715" s="271"/>
      <c r="I2715" s="257"/>
      <c r="J2715" s="272">
        <v>41146</v>
      </c>
      <c r="K2715" s="42"/>
    </row>
    <row r="2716" spans="1:11" s="2" customFormat="1" ht="21" x14ac:dyDescent="0.15">
      <c r="A2716" s="259"/>
      <c r="B2716" s="42"/>
      <c r="C2716" s="293">
        <v>8</v>
      </c>
      <c r="D2716" s="285" t="s">
        <v>4219</v>
      </c>
      <c r="E2716" s="258" t="s">
        <v>5753</v>
      </c>
      <c r="F2716" s="258" t="s">
        <v>5754</v>
      </c>
      <c r="G2716" s="270" t="s">
        <v>5755</v>
      </c>
      <c r="H2716" s="271"/>
      <c r="I2716" s="257" t="s">
        <v>5756</v>
      </c>
      <c r="J2716" s="272">
        <v>43209</v>
      </c>
      <c r="K2716" s="42"/>
    </row>
    <row r="2717" spans="1:11" s="2" customFormat="1" ht="21" x14ac:dyDescent="0.15">
      <c r="A2717" s="259"/>
      <c r="B2717" s="42"/>
      <c r="C2717" s="293">
        <v>9</v>
      </c>
      <c r="D2717" s="285" t="s">
        <v>4219</v>
      </c>
      <c r="E2717" s="258" t="s">
        <v>5757</v>
      </c>
      <c r="F2717" s="258" t="s">
        <v>5758</v>
      </c>
      <c r="G2717" s="270">
        <v>1899</v>
      </c>
      <c r="H2717" s="271"/>
      <c r="I2717" s="257" t="s">
        <v>5759</v>
      </c>
      <c r="J2717" s="272">
        <v>42408</v>
      </c>
      <c r="K2717" s="42"/>
    </row>
    <row r="2718" spans="1:11" s="2" customFormat="1" ht="21" x14ac:dyDescent="0.15">
      <c r="A2718" s="259"/>
      <c r="B2718" s="42"/>
      <c r="C2718" s="293">
        <v>10</v>
      </c>
      <c r="D2718" s="285" t="s">
        <v>4219</v>
      </c>
      <c r="E2718" s="258" t="s">
        <v>5760</v>
      </c>
      <c r="F2718" s="258" t="s">
        <v>5761</v>
      </c>
      <c r="G2718" s="270">
        <v>1966</v>
      </c>
      <c r="H2718" s="271"/>
      <c r="I2718" s="257" t="s">
        <v>5408</v>
      </c>
      <c r="J2718" s="272">
        <v>42949</v>
      </c>
      <c r="K2718" s="42"/>
    </row>
    <row r="2719" spans="1:11" s="2" customFormat="1" ht="10.5" x14ac:dyDescent="0.15">
      <c r="A2719" s="259" t="s">
        <v>1</v>
      </c>
      <c r="B2719" s="42"/>
      <c r="C2719" s="293">
        <v>11</v>
      </c>
      <c r="D2719" s="258" t="s">
        <v>4219</v>
      </c>
      <c r="E2719" s="258" t="s">
        <v>5762</v>
      </c>
      <c r="F2719" s="258" t="s">
        <v>5763</v>
      </c>
      <c r="G2719" s="270">
        <v>1971</v>
      </c>
      <c r="H2719" s="271"/>
      <c r="I2719" s="257"/>
      <c r="J2719" s="272"/>
      <c r="K2719" s="42"/>
    </row>
    <row r="2720" spans="1:11" s="2" customFormat="1" ht="21" x14ac:dyDescent="0.15">
      <c r="A2720" s="259"/>
      <c r="B2720" s="42"/>
      <c r="C2720" s="293">
        <v>12</v>
      </c>
      <c r="D2720" s="258" t="s">
        <v>4219</v>
      </c>
      <c r="E2720" s="258" t="s">
        <v>5764</v>
      </c>
      <c r="F2720" s="258" t="s">
        <v>5765</v>
      </c>
      <c r="G2720" s="270">
        <v>1892</v>
      </c>
      <c r="H2720" s="271"/>
      <c r="I2720" s="257" t="s">
        <v>947</v>
      </c>
      <c r="J2720" s="272">
        <v>42092</v>
      </c>
      <c r="K2720" s="42"/>
    </row>
    <row r="2721" spans="1:11" s="2" customFormat="1" ht="10.5" x14ac:dyDescent="0.15">
      <c r="A2721" s="259"/>
      <c r="B2721" s="42"/>
      <c r="C2721" s="293">
        <v>13</v>
      </c>
      <c r="D2721" s="258" t="s">
        <v>4219</v>
      </c>
      <c r="E2721" s="269" t="s">
        <v>5766</v>
      </c>
      <c r="F2721" s="258" t="s">
        <v>5767</v>
      </c>
      <c r="G2721" s="270">
        <v>1997</v>
      </c>
      <c r="H2721" s="271"/>
      <c r="I2721" s="1"/>
      <c r="J2721" s="272"/>
      <c r="K2721" s="42"/>
    </row>
    <row r="2722" spans="1:11" s="2" customFormat="1" ht="31.5" x14ac:dyDescent="0.15">
      <c r="A2722" s="259" t="s">
        <v>1</v>
      </c>
      <c r="B2722" s="42"/>
      <c r="C2722" s="293">
        <v>14</v>
      </c>
      <c r="D2722" s="258" t="s">
        <v>4219</v>
      </c>
      <c r="E2722" s="258" t="s">
        <v>5768</v>
      </c>
      <c r="F2722" s="258" t="s">
        <v>5769</v>
      </c>
      <c r="G2722" s="270">
        <v>1936</v>
      </c>
      <c r="H2722" s="271"/>
      <c r="I2722" s="257"/>
      <c r="J2722" s="272">
        <v>40543</v>
      </c>
      <c r="K2722" s="42"/>
    </row>
    <row r="2723" spans="1:11" s="2" customFormat="1" ht="31.5" x14ac:dyDescent="0.15">
      <c r="A2723" s="259"/>
      <c r="B2723" s="42"/>
      <c r="C2723" s="293">
        <v>15</v>
      </c>
      <c r="D2723" s="258" t="s">
        <v>4219</v>
      </c>
      <c r="E2723" s="258" t="s">
        <v>5770</v>
      </c>
      <c r="F2723" s="258" t="s">
        <v>5771</v>
      </c>
      <c r="G2723" s="257">
        <v>2006</v>
      </c>
      <c r="H2723" s="270"/>
      <c r="I2723" s="257" t="s">
        <v>4001</v>
      </c>
      <c r="J2723" s="272">
        <v>41465</v>
      </c>
      <c r="K2723" s="42"/>
    </row>
    <row r="2724" spans="1:11" s="2" customFormat="1" ht="42" x14ac:dyDescent="0.15">
      <c r="A2724" s="259"/>
      <c r="B2724" s="42"/>
      <c r="C2724" s="293">
        <v>16</v>
      </c>
      <c r="D2724" s="258" t="s">
        <v>4219</v>
      </c>
      <c r="E2724" s="258" t="s">
        <v>5772</v>
      </c>
      <c r="F2724" s="258" t="s">
        <v>5773</v>
      </c>
      <c r="G2724" s="270">
        <v>2004</v>
      </c>
      <c r="H2724" s="271"/>
      <c r="I2724" s="1" t="s">
        <v>4001</v>
      </c>
      <c r="J2724" s="272">
        <v>41465</v>
      </c>
      <c r="K2724" s="42"/>
    </row>
    <row r="2725" spans="1:11" s="2" customFormat="1" ht="31.5" x14ac:dyDescent="0.15">
      <c r="A2725" s="259"/>
      <c r="B2725" s="42"/>
      <c r="C2725" s="293">
        <v>17</v>
      </c>
      <c r="D2725" s="285" t="s">
        <v>4219</v>
      </c>
      <c r="E2725" s="258" t="s">
        <v>5774</v>
      </c>
      <c r="F2725" s="258" t="s">
        <v>5775</v>
      </c>
      <c r="G2725" s="270">
        <v>1916</v>
      </c>
      <c r="H2725" s="41" t="s">
        <v>4520</v>
      </c>
      <c r="I2725" s="257" t="s">
        <v>4521</v>
      </c>
      <c r="J2725" s="272">
        <v>43137</v>
      </c>
      <c r="K2725" s="42"/>
    </row>
    <row r="2726" spans="1:11" s="2" customFormat="1" ht="21" x14ac:dyDescent="0.15">
      <c r="A2726" s="259"/>
      <c r="B2726" s="42"/>
      <c r="C2726" s="293">
        <v>18</v>
      </c>
      <c r="D2726" s="258" t="s">
        <v>5776</v>
      </c>
      <c r="E2726" s="258" t="s">
        <v>5777</v>
      </c>
      <c r="F2726" s="258" t="s">
        <v>5778</v>
      </c>
      <c r="G2726" s="270">
        <v>1950</v>
      </c>
      <c r="H2726" s="271"/>
      <c r="I2726" s="258"/>
      <c r="J2726" s="272">
        <v>42279</v>
      </c>
      <c r="K2726" s="42"/>
    </row>
    <row r="2727" spans="1:11" s="2" customFormat="1" ht="10.5" x14ac:dyDescent="0.15">
      <c r="A2727" s="259"/>
      <c r="B2727" s="42"/>
      <c r="C2727" s="293">
        <v>19</v>
      </c>
      <c r="D2727" s="258" t="s">
        <v>4219</v>
      </c>
      <c r="E2727" s="258" t="s">
        <v>5779</v>
      </c>
      <c r="F2727" s="258" t="s">
        <v>5780</v>
      </c>
      <c r="G2727" s="270">
        <v>2000</v>
      </c>
      <c r="H2727" s="271"/>
      <c r="I2727" s="271"/>
      <c r="J2727" s="272">
        <v>39452</v>
      </c>
      <c r="K2727" s="42"/>
    </row>
    <row r="2728" spans="1:11" s="2" customFormat="1" ht="21" x14ac:dyDescent="0.15">
      <c r="A2728" s="259"/>
      <c r="B2728" s="42"/>
      <c r="C2728" s="293">
        <v>20</v>
      </c>
      <c r="D2728" s="258" t="s">
        <v>5776</v>
      </c>
      <c r="E2728" s="269" t="s">
        <v>5781</v>
      </c>
      <c r="F2728" s="258" t="s">
        <v>5782</v>
      </c>
      <c r="G2728" s="270">
        <v>2003</v>
      </c>
      <c r="H2728" s="306"/>
      <c r="I2728" s="271"/>
      <c r="J2728" s="272">
        <v>41841</v>
      </c>
      <c r="K2728" s="42"/>
    </row>
    <row r="2729" spans="1:11" s="2" customFormat="1" ht="10.5" x14ac:dyDescent="0.15">
      <c r="A2729" s="259"/>
      <c r="B2729" s="42"/>
      <c r="C2729" s="293">
        <v>21</v>
      </c>
      <c r="D2729" s="285" t="s">
        <v>4219</v>
      </c>
      <c r="E2729" s="258" t="s">
        <v>5783</v>
      </c>
      <c r="F2729" s="258" t="s">
        <v>5784</v>
      </c>
      <c r="G2729" s="270">
        <v>1947</v>
      </c>
      <c r="H2729" s="271"/>
      <c r="I2729" s="257" t="s">
        <v>4318</v>
      </c>
      <c r="J2729" s="272">
        <v>42608</v>
      </c>
      <c r="K2729" s="42"/>
    </row>
    <row r="2730" spans="1:11" s="2" customFormat="1" ht="21" x14ac:dyDescent="0.15">
      <c r="A2730" s="259"/>
      <c r="B2730" s="42"/>
      <c r="C2730" s="293">
        <v>22</v>
      </c>
      <c r="D2730" s="258" t="s">
        <v>4219</v>
      </c>
      <c r="E2730" s="258" t="s">
        <v>5785</v>
      </c>
      <c r="F2730" s="258" t="s">
        <v>5786</v>
      </c>
      <c r="G2730" s="270">
        <v>2000</v>
      </c>
      <c r="H2730" s="271"/>
      <c r="I2730" s="271"/>
      <c r="J2730" s="272">
        <v>41836</v>
      </c>
      <c r="K2730" s="42"/>
    </row>
    <row r="2731" spans="1:11" s="2" customFormat="1" ht="21" x14ac:dyDescent="0.15">
      <c r="A2731" s="259" t="s">
        <v>1</v>
      </c>
      <c r="B2731" s="42"/>
      <c r="C2731" s="293">
        <v>23</v>
      </c>
      <c r="D2731" s="285" t="s">
        <v>4219</v>
      </c>
      <c r="E2731" s="258" t="s">
        <v>5787</v>
      </c>
      <c r="F2731" s="267" t="s">
        <v>5788</v>
      </c>
      <c r="G2731" s="270">
        <v>1765</v>
      </c>
      <c r="H2731" s="271"/>
      <c r="I2731" s="271" t="s">
        <v>5789</v>
      </c>
      <c r="J2731" s="272">
        <v>43157</v>
      </c>
      <c r="K2731" s="42"/>
    </row>
    <row r="2732" spans="1:11" s="2" customFormat="1" ht="21" x14ac:dyDescent="0.15">
      <c r="A2732" s="259"/>
      <c r="B2732" s="42"/>
      <c r="C2732" s="293">
        <v>24</v>
      </c>
      <c r="D2732" s="285" t="s">
        <v>5790</v>
      </c>
      <c r="E2732" s="258" t="s">
        <v>5791</v>
      </c>
      <c r="F2732" s="258" t="s">
        <v>5792</v>
      </c>
      <c r="G2732" s="270">
        <v>1934</v>
      </c>
      <c r="H2732" s="271"/>
      <c r="I2732" s="271" t="s">
        <v>4318</v>
      </c>
      <c r="J2732" s="272">
        <v>42609</v>
      </c>
      <c r="K2732" s="42"/>
    </row>
    <row r="2733" spans="1:11" s="2" customFormat="1" ht="21" x14ac:dyDescent="0.15">
      <c r="A2733" s="259"/>
      <c r="B2733" s="42"/>
      <c r="C2733" s="293">
        <v>25</v>
      </c>
      <c r="D2733" s="258" t="s">
        <v>5790</v>
      </c>
      <c r="E2733" s="258" t="s">
        <v>5793</v>
      </c>
      <c r="F2733" s="258" t="s">
        <v>5794</v>
      </c>
      <c r="G2733" s="270">
        <v>1926</v>
      </c>
      <c r="H2733" s="271"/>
      <c r="I2733" s="271"/>
      <c r="J2733" s="272">
        <v>42279</v>
      </c>
      <c r="K2733" s="42"/>
    </row>
    <row r="2734" spans="1:11" s="2" customFormat="1" ht="21" x14ac:dyDescent="0.15">
      <c r="A2734" s="259" t="s">
        <v>1</v>
      </c>
      <c r="B2734" s="42"/>
      <c r="C2734" s="293">
        <v>26</v>
      </c>
      <c r="D2734" s="285" t="s">
        <v>4219</v>
      </c>
      <c r="E2734" s="258" t="s">
        <v>5795</v>
      </c>
      <c r="F2734" s="258" t="s">
        <v>5796</v>
      </c>
      <c r="G2734" s="270">
        <v>1890</v>
      </c>
      <c r="H2734" s="271"/>
      <c r="I2734" s="306" t="s">
        <v>1</v>
      </c>
      <c r="J2734" s="272">
        <v>43170</v>
      </c>
      <c r="K2734" s="42"/>
    </row>
    <row r="2735" spans="1:11" s="2" customFormat="1" ht="21" x14ac:dyDescent="0.15">
      <c r="A2735" s="259" t="s">
        <v>1</v>
      </c>
      <c r="B2735" s="42"/>
      <c r="C2735" s="293">
        <v>27</v>
      </c>
      <c r="D2735" s="285" t="s">
        <v>4219</v>
      </c>
      <c r="E2735" s="258" t="s">
        <v>5797</v>
      </c>
      <c r="F2735" s="258" t="s">
        <v>5796</v>
      </c>
      <c r="G2735" s="270">
        <v>1892</v>
      </c>
      <c r="H2735" s="271"/>
      <c r="I2735" s="271" t="s">
        <v>1</v>
      </c>
      <c r="J2735" s="272">
        <v>43170</v>
      </c>
      <c r="K2735" s="42"/>
    </row>
    <row r="2736" spans="1:11" s="2" customFormat="1" ht="31.5" x14ac:dyDescent="0.15">
      <c r="A2736" s="259"/>
      <c r="B2736" s="42"/>
      <c r="C2736" s="293">
        <v>28</v>
      </c>
      <c r="D2736" s="258" t="s">
        <v>4219</v>
      </c>
      <c r="E2736" s="258" t="s">
        <v>5798</v>
      </c>
      <c r="F2736" s="258" t="s">
        <v>5799</v>
      </c>
      <c r="G2736" s="270">
        <v>1745</v>
      </c>
      <c r="H2736" s="271"/>
      <c r="I2736" s="271"/>
      <c r="J2736" s="272">
        <v>41711</v>
      </c>
      <c r="K2736" s="42"/>
    </row>
    <row r="2737" spans="1:11" s="2" customFormat="1" ht="21" x14ac:dyDescent="0.15">
      <c r="A2737" s="259"/>
      <c r="B2737" s="42"/>
      <c r="C2737" s="293">
        <v>29</v>
      </c>
      <c r="D2737" s="258" t="s">
        <v>4219</v>
      </c>
      <c r="E2737" s="258" t="s">
        <v>5800</v>
      </c>
      <c r="F2737" s="258" t="s">
        <v>5801</v>
      </c>
      <c r="G2737" s="270">
        <v>1963</v>
      </c>
      <c r="H2737" s="306"/>
      <c r="I2737" s="271"/>
      <c r="J2737" s="272">
        <v>42049</v>
      </c>
      <c r="K2737" s="42"/>
    </row>
    <row r="2738" spans="1:11" s="2" customFormat="1" ht="21" x14ac:dyDescent="0.15">
      <c r="A2738" s="259"/>
      <c r="B2738" s="42"/>
      <c r="C2738" s="293">
        <v>30</v>
      </c>
      <c r="D2738" s="258" t="s">
        <v>4219</v>
      </c>
      <c r="E2738" s="258" t="s">
        <v>5802</v>
      </c>
      <c r="F2738" s="258" t="s">
        <v>5803</v>
      </c>
      <c r="G2738" s="270">
        <v>2011</v>
      </c>
      <c r="H2738" s="271"/>
      <c r="I2738" s="271"/>
      <c r="J2738" s="272">
        <v>42261</v>
      </c>
      <c r="K2738" s="42"/>
    </row>
    <row r="2739" spans="1:11" s="2" customFormat="1" ht="21" x14ac:dyDescent="0.15">
      <c r="A2739" s="259"/>
      <c r="B2739" s="42"/>
      <c r="C2739" s="293">
        <v>31</v>
      </c>
      <c r="D2739" s="258" t="s">
        <v>5776</v>
      </c>
      <c r="E2739" s="258" t="s">
        <v>5804</v>
      </c>
      <c r="F2739" s="258" t="s">
        <v>3391</v>
      </c>
      <c r="G2739" s="270"/>
      <c r="H2739" s="271"/>
      <c r="I2739" s="258"/>
      <c r="J2739" s="272">
        <v>41664</v>
      </c>
      <c r="K2739" s="42"/>
    </row>
    <row r="2740" spans="1:11" s="2" customFormat="1" ht="10.5" x14ac:dyDescent="0.15">
      <c r="A2740" s="259"/>
      <c r="B2740" s="42"/>
      <c r="C2740" s="293">
        <v>32</v>
      </c>
      <c r="D2740" s="258" t="s">
        <v>4219</v>
      </c>
      <c r="E2740" s="258" t="s">
        <v>5805</v>
      </c>
      <c r="F2740" s="258" t="s">
        <v>5806</v>
      </c>
      <c r="G2740" s="270">
        <v>1966</v>
      </c>
      <c r="H2740" s="271"/>
      <c r="I2740" s="271"/>
      <c r="J2740" s="272">
        <v>41855</v>
      </c>
      <c r="K2740" s="42"/>
    </row>
    <row r="2741" spans="1:11" s="2" customFormat="1" ht="10.5" x14ac:dyDescent="0.15">
      <c r="A2741" s="259"/>
      <c r="B2741" s="42"/>
      <c r="C2741" s="293">
        <v>33</v>
      </c>
      <c r="D2741" s="258" t="s">
        <v>4219</v>
      </c>
      <c r="E2741" s="258" t="s">
        <v>5807</v>
      </c>
      <c r="F2741" s="258" t="s">
        <v>5808</v>
      </c>
      <c r="G2741" s="270">
        <v>1943</v>
      </c>
      <c r="H2741" s="271"/>
      <c r="I2741" s="271"/>
      <c r="J2741" s="272">
        <v>41871</v>
      </c>
      <c r="K2741" s="42"/>
    </row>
    <row r="2742" spans="1:11" s="2" customFormat="1" ht="10.5" x14ac:dyDescent="0.15">
      <c r="A2742" s="259"/>
      <c r="B2742" s="42"/>
      <c r="C2742" s="293">
        <v>34</v>
      </c>
      <c r="D2742" s="258" t="s">
        <v>4219</v>
      </c>
      <c r="E2742" s="258" t="s">
        <v>5809</v>
      </c>
      <c r="F2742" s="258" t="s">
        <v>5810</v>
      </c>
      <c r="G2742" s="270">
        <v>1838</v>
      </c>
      <c r="H2742" s="271"/>
      <c r="I2742" s="257"/>
      <c r="J2742" s="272"/>
      <c r="K2742" s="42"/>
    </row>
    <row r="2743" spans="1:11" s="2" customFormat="1" ht="10.5" x14ac:dyDescent="0.15">
      <c r="A2743" s="259"/>
      <c r="B2743" s="42"/>
      <c r="C2743" s="293">
        <v>35</v>
      </c>
      <c r="D2743" s="258" t="s">
        <v>4219</v>
      </c>
      <c r="E2743" s="269" t="s">
        <v>5811</v>
      </c>
      <c r="F2743" s="258" t="s">
        <v>5812</v>
      </c>
      <c r="G2743" s="257" t="s">
        <v>5813</v>
      </c>
      <c r="H2743" s="270"/>
      <c r="I2743" s="257"/>
      <c r="J2743" s="272">
        <v>41954</v>
      </c>
      <c r="K2743" s="42"/>
    </row>
    <row r="2744" spans="1:11" s="2" customFormat="1" ht="21" x14ac:dyDescent="0.15">
      <c r="A2744" s="259"/>
      <c r="B2744" s="42"/>
      <c r="C2744" s="293">
        <v>36</v>
      </c>
      <c r="D2744" s="258" t="s">
        <v>5776</v>
      </c>
      <c r="E2744" s="258" t="s">
        <v>5814</v>
      </c>
      <c r="F2744" s="258" t="s">
        <v>5815</v>
      </c>
      <c r="G2744" s="270">
        <v>1963</v>
      </c>
      <c r="H2744" s="271"/>
      <c r="I2744" s="258"/>
      <c r="J2744" s="272">
        <v>41378</v>
      </c>
      <c r="K2744" s="42"/>
    </row>
    <row r="2745" spans="1:11" s="2" customFormat="1" ht="10.5" x14ac:dyDescent="0.15">
      <c r="A2745" s="259"/>
      <c r="B2745" s="42"/>
      <c r="C2745" s="293">
        <v>37</v>
      </c>
      <c r="D2745" s="258" t="s">
        <v>4219</v>
      </c>
      <c r="E2745" s="258" t="s">
        <v>5816</v>
      </c>
      <c r="F2745" s="258" t="s">
        <v>5817</v>
      </c>
      <c r="G2745" s="270">
        <v>1888</v>
      </c>
      <c r="H2745" s="258"/>
      <c r="I2745" s="257"/>
      <c r="J2745" s="272">
        <v>39445</v>
      </c>
      <c r="K2745" s="42"/>
    </row>
    <row r="2746" spans="1:11" s="2" customFormat="1" ht="21" x14ac:dyDescent="0.15">
      <c r="A2746" s="259"/>
      <c r="B2746" s="42"/>
      <c r="C2746" s="293">
        <v>38</v>
      </c>
      <c r="D2746" s="258" t="s">
        <v>5790</v>
      </c>
      <c r="E2746" s="258" t="s">
        <v>5818</v>
      </c>
      <c r="F2746" s="269" t="s">
        <v>5819</v>
      </c>
      <c r="G2746" s="270">
        <v>1895</v>
      </c>
      <c r="H2746" s="258"/>
      <c r="I2746" s="257"/>
      <c r="J2746" s="272"/>
      <c r="K2746" s="42"/>
    </row>
    <row r="2747" spans="1:11" s="2" customFormat="1" ht="21" x14ac:dyDescent="0.15">
      <c r="A2747" s="259"/>
      <c r="B2747" s="42"/>
      <c r="C2747" s="293">
        <v>39</v>
      </c>
      <c r="D2747" s="258" t="s">
        <v>5790</v>
      </c>
      <c r="E2747" s="258" t="s">
        <v>5820</v>
      </c>
      <c r="F2747" s="269" t="s">
        <v>5821</v>
      </c>
      <c r="G2747" s="270"/>
      <c r="H2747" s="271"/>
      <c r="I2747" s="257"/>
      <c r="J2747" s="272">
        <v>42308</v>
      </c>
      <c r="K2747" s="42"/>
    </row>
    <row r="2748" spans="1:11" s="2" customFormat="1" ht="42" x14ac:dyDescent="0.15">
      <c r="A2748" s="259"/>
      <c r="B2748" s="42"/>
      <c r="C2748" s="293">
        <v>40</v>
      </c>
      <c r="D2748" s="258" t="s">
        <v>4219</v>
      </c>
      <c r="E2748" s="258" t="s">
        <v>5822</v>
      </c>
      <c r="F2748" s="258" t="s">
        <v>5823</v>
      </c>
      <c r="G2748" s="270">
        <v>1691</v>
      </c>
      <c r="H2748" s="271"/>
      <c r="I2748" s="1"/>
      <c r="J2748" s="272">
        <v>41023</v>
      </c>
      <c r="K2748" s="42"/>
    </row>
    <row r="2749" spans="1:11" s="2" customFormat="1" ht="21" x14ac:dyDescent="0.15">
      <c r="A2749" s="259"/>
      <c r="B2749" s="42"/>
      <c r="C2749" s="293">
        <v>41</v>
      </c>
      <c r="D2749" s="258" t="s">
        <v>4219</v>
      </c>
      <c r="E2749" s="258" t="s">
        <v>5824</v>
      </c>
      <c r="F2749" s="258" t="s">
        <v>5825</v>
      </c>
      <c r="G2749" s="270">
        <v>1868</v>
      </c>
      <c r="H2749" s="271"/>
      <c r="I2749" s="257" t="s">
        <v>3129</v>
      </c>
      <c r="J2749" s="272"/>
      <c r="K2749" s="42"/>
    </row>
    <row r="2750" spans="1:11" s="2" customFormat="1" ht="21" x14ac:dyDescent="0.15">
      <c r="A2750" s="259"/>
      <c r="B2750" s="42"/>
      <c r="C2750" s="293">
        <v>42</v>
      </c>
      <c r="D2750" s="258" t="s">
        <v>5776</v>
      </c>
      <c r="E2750" s="258" t="s">
        <v>5826</v>
      </c>
      <c r="F2750" s="258" t="s">
        <v>5827</v>
      </c>
      <c r="G2750" s="270">
        <v>1934</v>
      </c>
      <c r="H2750" s="306"/>
      <c r="I2750" s="258"/>
      <c r="J2750" s="272">
        <v>41162</v>
      </c>
      <c r="K2750" s="42"/>
    </row>
    <row r="2751" spans="1:11" s="2" customFormat="1" ht="10.5" x14ac:dyDescent="0.15">
      <c r="A2751" s="259"/>
      <c r="B2751" s="42"/>
      <c r="C2751" s="293">
        <v>43</v>
      </c>
      <c r="D2751" s="258" t="s">
        <v>4219</v>
      </c>
      <c r="E2751" s="258" t="s">
        <v>543</v>
      </c>
      <c r="F2751" s="258" t="s">
        <v>5828</v>
      </c>
      <c r="G2751" s="270" t="s">
        <v>5829</v>
      </c>
      <c r="H2751" s="271"/>
      <c r="I2751" s="1"/>
      <c r="J2751" s="272"/>
      <c r="K2751" s="42"/>
    </row>
    <row r="2752" spans="1:11" s="2" customFormat="1" ht="31.5" x14ac:dyDescent="0.15">
      <c r="A2752" s="259"/>
      <c r="B2752" s="42"/>
      <c r="C2752" s="293">
        <v>44</v>
      </c>
      <c r="D2752" s="258" t="s">
        <v>4219</v>
      </c>
      <c r="E2752" s="258" t="s">
        <v>5830</v>
      </c>
      <c r="F2752" s="258" t="s">
        <v>5831</v>
      </c>
      <c r="G2752" s="270">
        <v>2011</v>
      </c>
      <c r="I2752" s="257" t="s">
        <v>947</v>
      </c>
      <c r="J2752" s="272">
        <v>42229</v>
      </c>
      <c r="K2752" s="42"/>
    </row>
    <row r="2753" spans="1:11" s="2" customFormat="1" ht="10.5" x14ac:dyDescent="0.15">
      <c r="A2753" s="259"/>
      <c r="B2753" s="42"/>
      <c r="C2753" s="293">
        <v>45</v>
      </c>
      <c r="D2753" s="258" t="s">
        <v>4219</v>
      </c>
      <c r="E2753" s="258" t="s">
        <v>3943</v>
      </c>
      <c r="F2753" s="258" t="s">
        <v>5832</v>
      </c>
      <c r="G2753" s="270"/>
      <c r="H2753" s="271"/>
      <c r="I2753" s="257"/>
      <c r="J2753" s="272"/>
      <c r="K2753" s="42"/>
    </row>
    <row r="2754" spans="1:11" s="2" customFormat="1" ht="10.5" x14ac:dyDescent="0.15">
      <c r="A2754" s="259"/>
      <c r="B2754" s="42"/>
      <c r="C2754" s="293">
        <v>46</v>
      </c>
      <c r="D2754" s="258" t="s">
        <v>4219</v>
      </c>
      <c r="E2754" s="269" t="s">
        <v>5833</v>
      </c>
      <c r="F2754" s="269" t="s">
        <v>5834</v>
      </c>
      <c r="G2754" s="270">
        <v>1958</v>
      </c>
      <c r="H2754" s="271"/>
      <c r="I2754" s="257"/>
      <c r="J2754" s="272"/>
      <c r="K2754" s="42"/>
    </row>
    <row r="2755" spans="1:11" s="2" customFormat="1" ht="21" x14ac:dyDescent="0.15">
      <c r="A2755" s="259" t="s">
        <v>1</v>
      </c>
      <c r="B2755" s="42"/>
      <c r="C2755" s="293">
        <v>47</v>
      </c>
      <c r="D2755" s="285" t="s">
        <v>5790</v>
      </c>
      <c r="E2755" s="258" t="s">
        <v>5835</v>
      </c>
      <c r="F2755" s="258" t="s">
        <v>5836</v>
      </c>
      <c r="G2755" s="270">
        <v>1958</v>
      </c>
      <c r="H2755" s="271"/>
      <c r="I2755" s="1" t="s">
        <v>5837</v>
      </c>
      <c r="J2755" s="272">
        <v>42949</v>
      </c>
      <c r="K2755" s="42"/>
    </row>
    <row r="2756" spans="1:11" s="2" customFormat="1" ht="21" x14ac:dyDescent="0.15">
      <c r="A2756" s="259"/>
      <c r="B2756" s="42"/>
      <c r="C2756" s="293">
        <v>48</v>
      </c>
      <c r="D2756" s="258" t="s">
        <v>4219</v>
      </c>
      <c r="E2756" s="258" t="s">
        <v>5838</v>
      </c>
      <c r="F2756" s="258" t="s">
        <v>5839</v>
      </c>
      <c r="G2756" s="270">
        <v>1929</v>
      </c>
      <c r="H2756" s="271"/>
      <c r="I2756" s="257"/>
      <c r="J2756" s="272">
        <v>41026</v>
      </c>
      <c r="K2756" s="42"/>
    </row>
    <row r="2757" spans="1:11" s="2" customFormat="1" ht="10.5" x14ac:dyDescent="0.15">
      <c r="A2757" s="259"/>
      <c r="B2757" s="42"/>
      <c r="C2757" s="293">
        <v>49</v>
      </c>
      <c r="D2757" s="258" t="s">
        <v>4219</v>
      </c>
      <c r="E2757" s="269" t="s">
        <v>5840</v>
      </c>
      <c r="F2757" s="258" t="s">
        <v>5841</v>
      </c>
      <c r="G2757" s="270"/>
      <c r="H2757" s="271"/>
      <c r="I2757" s="257"/>
      <c r="J2757" s="272"/>
      <c r="K2757" s="42"/>
    </row>
    <row r="2758" spans="1:11" s="2" customFormat="1" ht="21" x14ac:dyDescent="0.15">
      <c r="A2758" s="259"/>
      <c r="B2758" s="42"/>
      <c r="C2758" s="293">
        <v>50</v>
      </c>
      <c r="D2758" s="258" t="s">
        <v>5790</v>
      </c>
      <c r="E2758" s="258" t="s">
        <v>5842</v>
      </c>
      <c r="F2758" s="258" t="s">
        <v>5843</v>
      </c>
      <c r="G2758" s="270"/>
      <c r="H2758" s="271"/>
      <c r="I2758" s="257" t="s">
        <v>5844</v>
      </c>
      <c r="J2758" s="272">
        <v>42077</v>
      </c>
      <c r="K2758" s="42"/>
    </row>
    <row r="2759" spans="1:11" s="2" customFormat="1" ht="10.5" x14ac:dyDescent="0.15">
      <c r="A2759" s="259"/>
      <c r="B2759" s="42"/>
      <c r="C2759" s="293">
        <v>51</v>
      </c>
      <c r="D2759" s="258" t="s">
        <v>4219</v>
      </c>
      <c r="E2759" s="258" t="s">
        <v>5845</v>
      </c>
      <c r="F2759" s="258" t="s">
        <v>5846</v>
      </c>
      <c r="G2759" s="270">
        <v>1949</v>
      </c>
      <c r="H2759" s="271"/>
      <c r="I2759" s="257"/>
      <c r="J2759" s="272">
        <v>41851</v>
      </c>
      <c r="K2759" s="42"/>
    </row>
    <row r="2760" spans="1:11" s="2" customFormat="1" ht="21" x14ac:dyDescent="0.15">
      <c r="A2760" s="259" t="s">
        <v>1</v>
      </c>
      <c r="B2760" s="1"/>
      <c r="C2760" s="293">
        <v>52</v>
      </c>
      <c r="D2760" s="285" t="s">
        <v>4219</v>
      </c>
      <c r="E2760" s="258" t="s">
        <v>5847</v>
      </c>
      <c r="F2760" s="258" t="s">
        <v>5848</v>
      </c>
      <c r="G2760" s="270">
        <v>1842</v>
      </c>
      <c r="H2760" s="271"/>
      <c r="I2760" s="1" t="s">
        <v>1</v>
      </c>
      <c r="J2760" s="272">
        <v>43126</v>
      </c>
      <c r="K2760" s="1"/>
    </row>
    <row r="2761" spans="1:11" s="2" customFormat="1" ht="21" x14ac:dyDescent="0.15">
      <c r="A2761" s="259"/>
      <c r="B2761" s="42"/>
      <c r="C2761" s="293">
        <v>53</v>
      </c>
      <c r="D2761" s="258" t="s">
        <v>5776</v>
      </c>
      <c r="E2761" s="258" t="s">
        <v>5849</v>
      </c>
      <c r="F2761" s="258" t="s">
        <v>5850</v>
      </c>
      <c r="G2761" s="270">
        <v>1893</v>
      </c>
      <c r="H2761" s="271"/>
      <c r="I2761" s="258"/>
      <c r="J2761" s="272">
        <v>41327</v>
      </c>
      <c r="K2761" s="42"/>
    </row>
    <row r="2762" spans="1:11" s="2" customFormat="1" ht="21" x14ac:dyDescent="0.15">
      <c r="A2762" s="259"/>
      <c r="B2762" s="42"/>
      <c r="C2762" s="293">
        <v>54</v>
      </c>
      <c r="D2762" s="258" t="s">
        <v>5776</v>
      </c>
      <c r="E2762" s="258" t="s">
        <v>5804</v>
      </c>
      <c r="F2762" s="258" t="s">
        <v>5851</v>
      </c>
      <c r="G2762" s="270">
        <v>1903</v>
      </c>
      <c r="H2762" s="270"/>
      <c r="I2762" s="258"/>
      <c r="J2762" s="272">
        <v>41826</v>
      </c>
      <c r="K2762" s="42"/>
    </row>
    <row r="2763" spans="1:11" s="2" customFormat="1" ht="31.5" x14ac:dyDescent="0.15">
      <c r="A2763" s="259" t="s">
        <v>550</v>
      </c>
      <c r="B2763" s="42"/>
      <c r="C2763" s="293">
        <v>55</v>
      </c>
      <c r="D2763" s="258" t="s">
        <v>5790</v>
      </c>
      <c r="E2763" s="269" t="s">
        <v>5852</v>
      </c>
      <c r="F2763" s="269" t="s">
        <v>5853</v>
      </c>
      <c r="G2763" s="270">
        <v>1947</v>
      </c>
      <c r="H2763" s="258"/>
      <c r="I2763" s="257"/>
      <c r="J2763" s="272">
        <v>41841</v>
      </c>
      <c r="K2763" s="42"/>
    </row>
    <row r="2764" spans="1:11" s="2" customFormat="1" ht="10.5" x14ac:dyDescent="0.15">
      <c r="A2764" s="259"/>
      <c r="B2764" s="42"/>
      <c r="C2764" s="293">
        <v>56</v>
      </c>
      <c r="D2764" s="258" t="s">
        <v>4219</v>
      </c>
      <c r="E2764" s="258" t="s">
        <v>5854</v>
      </c>
      <c r="F2764" s="258" t="s">
        <v>5855</v>
      </c>
      <c r="G2764" s="270">
        <v>2001</v>
      </c>
      <c r="H2764" s="258"/>
      <c r="I2764" s="257"/>
      <c r="J2764" s="272">
        <v>39463</v>
      </c>
      <c r="K2764" s="42"/>
    </row>
    <row r="2765" spans="1:11" s="2" customFormat="1" ht="21" x14ac:dyDescent="0.15">
      <c r="A2765" s="259"/>
      <c r="B2765" s="42"/>
      <c r="C2765" s="293">
        <v>57</v>
      </c>
      <c r="D2765" s="258" t="s">
        <v>5790</v>
      </c>
      <c r="E2765" s="258" t="s">
        <v>5856</v>
      </c>
      <c r="F2765" s="258" t="s">
        <v>5857</v>
      </c>
      <c r="G2765" s="270">
        <v>1960</v>
      </c>
      <c r="H2765" s="271"/>
      <c r="I2765" s="257"/>
      <c r="J2765" s="272"/>
      <c r="K2765" s="42"/>
    </row>
    <row r="2766" spans="1:11" s="2" customFormat="1" ht="31.5" x14ac:dyDescent="0.15">
      <c r="A2766" s="259"/>
      <c r="B2766" s="42"/>
      <c r="C2766" s="293">
        <v>58</v>
      </c>
      <c r="D2766" s="285" t="s">
        <v>4219</v>
      </c>
      <c r="E2766" s="258" t="s">
        <v>5858</v>
      </c>
      <c r="F2766" s="258" t="s">
        <v>5859</v>
      </c>
      <c r="G2766" s="270">
        <v>1979</v>
      </c>
      <c r="H2766" s="271"/>
      <c r="I2766" s="257" t="s">
        <v>4318</v>
      </c>
      <c r="J2766" s="272">
        <v>42608</v>
      </c>
      <c r="K2766" s="42"/>
    </row>
    <row r="2767" spans="1:11" s="2" customFormat="1" ht="21" x14ac:dyDescent="0.15">
      <c r="A2767" s="259"/>
      <c r="B2767" s="42"/>
      <c r="C2767" s="293">
        <v>59</v>
      </c>
      <c r="D2767" s="258" t="s">
        <v>5860</v>
      </c>
      <c r="E2767" s="258"/>
      <c r="F2767" s="258" t="s">
        <v>5861</v>
      </c>
      <c r="G2767" s="270"/>
      <c r="H2767" s="271"/>
      <c r="I2767" s="258"/>
      <c r="J2767" s="272">
        <v>41217</v>
      </c>
      <c r="K2767" s="42"/>
    </row>
    <row r="2768" spans="1:11" s="2" customFormat="1" ht="10.5" x14ac:dyDescent="0.15">
      <c r="A2768" s="259"/>
      <c r="B2768" s="42"/>
      <c r="C2768" s="293">
        <v>60</v>
      </c>
      <c r="D2768" s="258" t="s">
        <v>4219</v>
      </c>
      <c r="E2768" s="269" t="s">
        <v>5862</v>
      </c>
      <c r="F2768" s="258" t="s">
        <v>5863</v>
      </c>
      <c r="G2768" s="270"/>
      <c r="H2768" s="271"/>
      <c r="I2768" s="257"/>
      <c r="J2768" s="272"/>
      <c r="K2768" s="42"/>
    </row>
    <row r="2769" spans="1:11" s="2" customFormat="1" ht="31.5" x14ac:dyDescent="0.15">
      <c r="A2769" s="259" t="s">
        <v>1</v>
      </c>
      <c r="B2769" s="42"/>
      <c r="C2769" s="293">
        <v>61</v>
      </c>
      <c r="D2769" s="285" t="s">
        <v>4219</v>
      </c>
      <c r="E2769" s="269" t="s">
        <v>5864</v>
      </c>
      <c r="F2769" s="258" t="s">
        <v>5865</v>
      </c>
      <c r="G2769" s="270">
        <v>2014</v>
      </c>
      <c r="H2769" s="271"/>
      <c r="I2769" s="257" t="s">
        <v>5866</v>
      </c>
      <c r="J2769" s="272">
        <v>43204</v>
      </c>
      <c r="K2769" s="42"/>
    </row>
    <row r="2770" spans="1:11" s="2" customFormat="1" ht="31.5" x14ac:dyDescent="0.15">
      <c r="A2770" s="259"/>
      <c r="B2770" s="42"/>
      <c r="C2770" s="293">
        <v>62</v>
      </c>
      <c r="D2770" s="258" t="s">
        <v>4219</v>
      </c>
      <c r="E2770" s="258" t="s">
        <v>5867</v>
      </c>
      <c r="F2770" s="258" t="s">
        <v>5868</v>
      </c>
      <c r="G2770" s="270">
        <v>2015</v>
      </c>
      <c r="H2770" s="271"/>
      <c r="I2770" s="258"/>
      <c r="J2770" s="272">
        <v>42279</v>
      </c>
      <c r="K2770" s="42"/>
    </row>
    <row r="2771" spans="1:11" s="2" customFormat="1" ht="21" x14ac:dyDescent="0.15">
      <c r="A2771" s="259" t="s">
        <v>1</v>
      </c>
      <c r="B2771" s="42"/>
      <c r="C2771" s="293">
        <v>63</v>
      </c>
      <c r="D2771" s="258" t="s">
        <v>4219</v>
      </c>
      <c r="E2771" s="258" t="s">
        <v>5869</v>
      </c>
      <c r="F2771" s="258" t="s">
        <v>5870</v>
      </c>
      <c r="G2771" s="270">
        <v>1954</v>
      </c>
      <c r="H2771" s="271"/>
      <c r="I2771" s="257"/>
      <c r="J2771" s="272">
        <v>40475</v>
      </c>
      <c r="K2771" s="42"/>
    </row>
    <row r="2772" spans="1:11" s="2" customFormat="1" ht="10.5" x14ac:dyDescent="0.15">
      <c r="A2772" s="259"/>
      <c r="B2772" s="42"/>
      <c r="C2772" s="293">
        <v>64</v>
      </c>
      <c r="D2772" s="258" t="s">
        <v>4219</v>
      </c>
      <c r="E2772" s="258" t="s">
        <v>5871</v>
      </c>
      <c r="F2772" s="258" t="s">
        <v>5872</v>
      </c>
      <c r="G2772" s="270" t="s">
        <v>5873</v>
      </c>
      <c r="H2772" s="271"/>
      <c r="I2772" s="257" t="s">
        <v>5874</v>
      </c>
      <c r="J2772" s="272">
        <v>41498</v>
      </c>
      <c r="K2772" s="42"/>
    </row>
    <row r="2773" spans="1:11" s="2" customFormat="1" ht="10.5" x14ac:dyDescent="0.15">
      <c r="A2773" s="259"/>
      <c r="B2773" s="42"/>
      <c r="C2773" s="293">
        <v>65</v>
      </c>
      <c r="D2773" s="258" t="s">
        <v>4219</v>
      </c>
      <c r="E2773" s="258" t="s">
        <v>5875</v>
      </c>
      <c r="F2773" s="258" t="s">
        <v>5876</v>
      </c>
      <c r="G2773" s="257" t="s">
        <v>5873</v>
      </c>
      <c r="H2773" s="270"/>
      <c r="I2773" s="1" t="s">
        <v>5874</v>
      </c>
      <c r="J2773" s="272">
        <v>41498</v>
      </c>
      <c r="K2773" s="42"/>
    </row>
    <row r="2774" spans="1:11" s="2" customFormat="1" ht="31.5" x14ac:dyDescent="0.15">
      <c r="A2774" s="259"/>
      <c r="B2774" s="42"/>
      <c r="C2774" s="293">
        <v>66</v>
      </c>
      <c r="D2774" s="285" t="s">
        <v>5877</v>
      </c>
      <c r="E2774" s="258" t="s">
        <v>5878</v>
      </c>
      <c r="F2774" s="258" t="s">
        <v>5879</v>
      </c>
      <c r="G2774" s="270">
        <v>1891</v>
      </c>
      <c r="H2774" s="271" t="s">
        <v>947</v>
      </c>
      <c r="I2774" s="257"/>
      <c r="J2774" s="272">
        <v>43148</v>
      </c>
      <c r="K2774" s="42"/>
    </row>
    <row r="2775" spans="1:11" s="2" customFormat="1" ht="10.5" x14ac:dyDescent="0.15">
      <c r="A2775" s="259"/>
      <c r="B2775" s="42"/>
      <c r="C2775" s="293">
        <v>67</v>
      </c>
      <c r="D2775" s="258" t="s">
        <v>4219</v>
      </c>
      <c r="E2775" s="258" t="s">
        <v>5880</v>
      </c>
      <c r="F2775" s="258" t="s">
        <v>5881</v>
      </c>
      <c r="G2775" s="270">
        <v>1997</v>
      </c>
      <c r="H2775" s="271"/>
      <c r="I2775" s="1"/>
      <c r="J2775" s="272">
        <v>40352</v>
      </c>
      <c r="K2775" s="42"/>
    </row>
    <row r="2776" spans="1:11" s="2" customFormat="1" ht="63" x14ac:dyDescent="0.15">
      <c r="A2776" s="259"/>
      <c r="B2776" s="42"/>
      <c r="C2776" s="293">
        <v>68</v>
      </c>
      <c r="D2776" s="258" t="s">
        <v>4219</v>
      </c>
      <c r="E2776" s="258" t="s">
        <v>5882</v>
      </c>
      <c r="F2776" s="258" t="s">
        <v>5883</v>
      </c>
      <c r="G2776" s="270">
        <v>1680</v>
      </c>
      <c r="H2776" s="271"/>
      <c r="I2776" s="257"/>
      <c r="J2776" s="272">
        <v>42050</v>
      </c>
      <c r="K2776" s="42"/>
    </row>
    <row r="2777" spans="1:11" s="2" customFormat="1" ht="10.5" x14ac:dyDescent="0.15">
      <c r="A2777" s="259"/>
      <c r="B2777" s="42"/>
      <c r="C2777" s="293">
        <v>69</v>
      </c>
      <c r="D2777" s="258" t="s">
        <v>4219</v>
      </c>
      <c r="E2777" s="258" t="s">
        <v>5884</v>
      </c>
      <c r="F2777" s="258" t="s">
        <v>5885</v>
      </c>
      <c r="G2777" s="270">
        <v>1918</v>
      </c>
      <c r="H2777" s="271"/>
      <c r="I2777" s="257"/>
      <c r="J2777" s="272">
        <v>42279</v>
      </c>
      <c r="K2777" s="42"/>
    </row>
    <row r="2778" spans="1:11" s="2" customFormat="1" ht="21" x14ac:dyDescent="0.15">
      <c r="A2778" s="259"/>
      <c r="B2778" s="42"/>
      <c r="C2778" s="293">
        <v>70</v>
      </c>
      <c r="D2778" s="285" t="s">
        <v>4219</v>
      </c>
      <c r="E2778" s="258" t="s">
        <v>5886</v>
      </c>
      <c r="F2778" s="258" t="s">
        <v>5887</v>
      </c>
      <c r="G2778" s="270">
        <v>2015</v>
      </c>
      <c r="H2778" s="271"/>
      <c r="I2778" s="257" t="s">
        <v>5888</v>
      </c>
      <c r="J2778" s="272">
        <v>42654</v>
      </c>
      <c r="K2778" s="42"/>
    </row>
    <row r="2779" spans="1:11" s="2" customFormat="1" ht="10.5" x14ac:dyDescent="0.15">
      <c r="A2779" s="259"/>
      <c r="B2779" s="42"/>
      <c r="C2779" s="293">
        <v>71</v>
      </c>
      <c r="D2779" s="258" t="s">
        <v>4219</v>
      </c>
      <c r="E2779" s="258" t="s">
        <v>5889</v>
      </c>
      <c r="F2779" s="258" t="s">
        <v>5890</v>
      </c>
      <c r="G2779" s="270">
        <v>2013</v>
      </c>
      <c r="H2779" s="271"/>
      <c r="I2779" s="258"/>
      <c r="J2779" s="272">
        <v>41558</v>
      </c>
      <c r="K2779" s="42"/>
    </row>
    <row r="2780" spans="1:11" s="2" customFormat="1" ht="10.5" x14ac:dyDescent="0.15">
      <c r="A2780" s="259" t="s">
        <v>1</v>
      </c>
      <c r="B2780" s="42"/>
      <c r="C2780" s="293">
        <v>72</v>
      </c>
      <c r="D2780" s="258" t="s">
        <v>4219</v>
      </c>
      <c r="E2780" s="258" t="s">
        <v>5395</v>
      </c>
      <c r="F2780" s="258" t="s">
        <v>5396</v>
      </c>
      <c r="G2780" s="270">
        <v>1927</v>
      </c>
      <c r="H2780" s="271"/>
      <c r="I2780" s="257"/>
      <c r="J2780" s="272">
        <v>40352</v>
      </c>
      <c r="K2780" s="42"/>
    </row>
    <row r="2781" spans="1:11" s="2" customFormat="1" ht="21" x14ac:dyDescent="0.15">
      <c r="A2781" s="259"/>
      <c r="B2781" s="42"/>
      <c r="C2781" s="293">
        <v>73</v>
      </c>
      <c r="D2781" s="258" t="s">
        <v>5776</v>
      </c>
      <c r="E2781" s="258" t="s">
        <v>5891</v>
      </c>
      <c r="F2781" s="258" t="s">
        <v>5892</v>
      </c>
      <c r="G2781" s="270">
        <v>1930</v>
      </c>
      <c r="H2781" s="271"/>
      <c r="I2781" s="258"/>
      <c r="J2781" s="272">
        <v>41839</v>
      </c>
      <c r="K2781" s="42"/>
    </row>
    <row r="2782" spans="1:11" s="2" customFormat="1" ht="21" x14ac:dyDescent="0.15">
      <c r="A2782" s="259"/>
      <c r="B2782" s="42"/>
      <c r="C2782" s="293">
        <v>74</v>
      </c>
      <c r="D2782" s="285" t="s">
        <v>5877</v>
      </c>
      <c r="E2782" s="258" t="s">
        <v>5893</v>
      </c>
      <c r="F2782" s="258" t="s">
        <v>5894</v>
      </c>
      <c r="G2782" s="270">
        <v>1886</v>
      </c>
      <c r="H2782" s="271" t="s">
        <v>947</v>
      </c>
      <c r="I2782" s="257"/>
      <c r="J2782" s="272">
        <v>43148</v>
      </c>
      <c r="K2782" s="42"/>
    </row>
    <row r="2783" spans="1:11" s="2" customFormat="1" ht="21" x14ac:dyDescent="0.15">
      <c r="A2783" s="259"/>
      <c r="B2783" s="42"/>
      <c r="C2783" s="293">
        <v>75</v>
      </c>
      <c r="D2783" s="258" t="s">
        <v>5776</v>
      </c>
      <c r="E2783" s="258" t="s">
        <v>5804</v>
      </c>
      <c r="F2783" s="258" t="s">
        <v>5895</v>
      </c>
      <c r="G2783" s="270"/>
      <c r="H2783" s="271"/>
      <c r="I2783" s="257"/>
      <c r="J2783" s="272"/>
      <c r="K2783" s="42"/>
    </row>
    <row r="2784" spans="1:11" s="2" customFormat="1" ht="31.5" x14ac:dyDescent="0.15">
      <c r="A2784" s="259"/>
      <c r="B2784" s="42"/>
      <c r="C2784" s="293">
        <v>76</v>
      </c>
      <c r="D2784" s="258" t="s">
        <v>4219</v>
      </c>
      <c r="E2784" s="258" t="s">
        <v>5896</v>
      </c>
      <c r="F2784" s="258" t="s">
        <v>5897</v>
      </c>
      <c r="G2784" s="270">
        <v>1962</v>
      </c>
      <c r="H2784" s="271"/>
      <c r="I2784" s="257"/>
      <c r="J2784" s="272">
        <v>41013</v>
      </c>
      <c r="K2784" s="42"/>
    </row>
    <row r="2785" spans="1:11" s="2" customFormat="1" ht="10.5" x14ac:dyDescent="0.15">
      <c r="A2785" s="259"/>
      <c r="B2785" s="42"/>
      <c r="C2785" s="293">
        <v>77</v>
      </c>
      <c r="D2785" s="258" t="s">
        <v>4219</v>
      </c>
      <c r="E2785" s="258" t="s">
        <v>5898</v>
      </c>
      <c r="F2785" s="258" t="s">
        <v>5899</v>
      </c>
      <c r="G2785" s="270">
        <v>1886</v>
      </c>
      <c r="H2785" s="271"/>
      <c r="I2785" s="257"/>
      <c r="J2785" s="272"/>
      <c r="K2785" s="42"/>
    </row>
    <row r="2786" spans="1:11" s="2" customFormat="1" ht="10.5" x14ac:dyDescent="0.15">
      <c r="A2786" s="259"/>
      <c r="B2786" s="42"/>
      <c r="C2786" s="293">
        <v>78</v>
      </c>
      <c r="D2786" s="258" t="s">
        <v>4219</v>
      </c>
      <c r="E2786" s="258" t="s">
        <v>5900</v>
      </c>
      <c r="F2786" s="258" t="s">
        <v>5901</v>
      </c>
      <c r="G2786" s="270">
        <v>1921</v>
      </c>
      <c r="H2786" s="271"/>
      <c r="I2786" s="257"/>
      <c r="J2786" s="272">
        <v>42279</v>
      </c>
      <c r="K2786" s="42"/>
    </row>
    <row r="2787" spans="1:11" s="2" customFormat="1" ht="31.5" x14ac:dyDescent="0.15">
      <c r="A2787" s="259"/>
      <c r="B2787" s="42"/>
      <c r="C2787" s="293">
        <v>79</v>
      </c>
      <c r="D2787" s="285" t="s">
        <v>4219</v>
      </c>
      <c r="E2787" s="258" t="s">
        <v>5902</v>
      </c>
      <c r="F2787" s="258" t="s">
        <v>5903</v>
      </c>
      <c r="G2787" s="270">
        <v>1887</v>
      </c>
      <c r="H2787" s="271"/>
      <c r="I2787" s="257" t="s">
        <v>4318</v>
      </c>
      <c r="J2787" s="272">
        <v>42610</v>
      </c>
      <c r="K2787" s="42"/>
    </row>
    <row r="2788" spans="1:11" s="2" customFormat="1" ht="10.5" x14ac:dyDescent="0.15">
      <c r="A2788" s="259"/>
      <c r="B2788" s="42"/>
      <c r="C2788" s="293">
        <v>80</v>
      </c>
      <c r="D2788" s="258" t="s">
        <v>4219</v>
      </c>
      <c r="E2788" s="258" t="s">
        <v>5904</v>
      </c>
      <c r="F2788" s="258" t="s">
        <v>5905</v>
      </c>
      <c r="G2788" s="270">
        <v>1936</v>
      </c>
      <c r="H2788" s="271"/>
      <c r="I2788" s="257"/>
      <c r="J2788" s="272">
        <v>41284</v>
      </c>
      <c r="K2788" s="42"/>
    </row>
    <row r="2789" spans="1:11" s="2" customFormat="1" ht="10.5" x14ac:dyDescent="0.15">
      <c r="A2789" s="259"/>
      <c r="B2789" s="42"/>
      <c r="C2789" s="293">
        <v>81</v>
      </c>
      <c r="D2789" s="258" t="s">
        <v>4219</v>
      </c>
      <c r="E2789" s="269" t="s">
        <v>5862</v>
      </c>
      <c r="F2789" s="258" t="s">
        <v>5906</v>
      </c>
      <c r="G2789" s="270"/>
      <c r="H2789" s="271"/>
      <c r="I2789" s="257"/>
      <c r="J2789" s="272"/>
      <c r="K2789" s="42"/>
    </row>
    <row r="2790" spans="1:11" s="2" customFormat="1" ht="10.5" x14ac:dyDescent="0.15">
      <c r="A2790" s="259"/>
      <c r="B2790" s="42"/>
      <c r="C2790" s="293">
        <v>82</v>
      </c>
      <c r="D2790" s="258" t="s">
        <v>4219</v>
      </c>
      <c r="E2790" s="258" t="s">
        <v>5907</v>
      </c>
      <c r="F2790" s="258" t="s">
        <v>5908</v>
      </c>
      <c r="G2790" s="270">
        <v>1979</v>
      </c>
      <c r="H2790" s="271"/>
      <c r="I2790" s="257"/>
      <c r="J2790" s="272"/>
      <c r="K2790" s="42"/>
    </row>
    <row r="2791" spans="1:11" s="2" customFormat="1" ht="21" x14ac:dyDescent="0.15">
      <c r="A2791" s="259"/>
      <c r="B2791" s="42"/>
      <c r="C2791" s="293">
        <v>83</v>
      </c>
      <c r="D2791" s="258" t="s">
        <v>4219</v>
      </c>
      <c r="E2791" s="258" t="s">
        <v>5909</v>
      </c>
      <c r="F2791" s="258" t="s">
        <v>5910</v>
      </c>
      <c r="G2791" s="270">
        <v>1974</v>
      </c>
      <c r="H2791" s="271"/>
      <c r="I2791" s="257"/>
      <c r="J2791" s="272">
        <v>41585</v>
      </c>
      <c r="K2791" s="42"/>
    </row>
    <row r="2792" spans="1:11" s="2" customFormat="1" ht="21" x14ac:dyDescent="0.15">
      <c r="A2792" s="259"/>
      <c r="B2792" s="42"/>
      <c r="C2792" s="293">
        <v>84</v>
      </c>
      <c r="D2792" s="258" t="s">
        <v>4219</v>
      </c>
      <c r="E2792" s="269" t="s">
        <v>5911</v>
      </c>
      <c r="F2792" s="258" t="s">
        <v>5912</v>
      </c>
      <c r="G2792" s="270">
        <v>1924</v>
      </c>
      <c r="H2792" s="271"/>
      <c r="I2792" s="257"/>
      <c r="J2792" s="272"/>
      <c r="K2792" s="42"/>
    </row>
    <row r="2793" spans="1:11" s="2" customFormat="1" ht="21" x14ac:dyDescent="0.15">
      <c r="A2793" s="259"/>
      <c r="B2793" s="42"/>
      <c r="C2793" s="293">
        <v>85</v>
      </c>
      <c r="D2793" s="258" t="s">
        <v>4219</v>
      </c>
      <c r="E2793" s="258" t="s">
        <v>5913</v>
      </c>
      <c r="F2793" s="258" t="s">
        <v>5914</v>
      </c>
      <c r="G2793" s="270">
        <v>1949</v>
      </c>
      <c r="H2793" s="271"/>
      <c r="I2793" s="257"/>
      <c r="J2793" s="272">
        <v>40475</v>
      </c>
      <c r="K2793" s="42"/>
    </row>
    <row r="2794" spans="1:11" s="2" customFormat="1" ht="21" x14ac:dyDescent="0.15">
      <c r="A2794" s="259"/>
      <c r="B2794" s="42"/>
      <c r="C2794" s="293">
        <v>86</v>
      </c>
      <c r="D2794" s="258" t="s">
        <v>4219</v>
      </c>
      <c r="E2794" s="258" t="s">
        <v>5915</v>
      </c>
      <c r="F2794" s="258" t="s">
        <v>5916</v>
      </c>
      <c r="G2794" s="270">
        <v>1913</v>
      </c>
      <c r="H2794" s="271"/>
      <c r="I2794" s="257"/>
      <c r="J2794" s="272">
        <v>41646</v>
      </c>
      <c r="K2794" s="42"/>
    </row>
    <row r="2795" spans="1:11" s="2" customFormat="1" ht="21" x14ac:dyDescent="0.15">
      <c r="A2795" s="259"/>
      <c r="B2795" s="42"/>
      <c r="C2795" s="293">
        <v>87</v>
      </c>
      <c r="D2795" s="258" t="s">
        <v>4219</v>
      </c>
      <c r="E2795" s="258" t="s">
        <v>5917</v>
      </c>
      <c r="F2795" s="258" t="s">
        <v>5918</v>
      </c>
      <c r="G2795" s="270" t="s">
        <v>5919</v>
      </c>
      <c r="H2795" s="271"/>
      <c r="I2795" s="257"/>
      <c r="J2795" s="272">
        <v>41726</v>
      </c>
      <c r="K2795" s="42"/>
    </row>
    <row r="2796" spans="1:11" s="2" customFormat="1" ht="21" x14ac:dyDescent="0.15">
      <c r="A2796" s="259" t="s">
        <v>1</v>
      </c>
      <c r="B2796" s="42"/>
      <c r="C2796" s="293">
        <v>88</v>
      </c>
      <c r="D2796" s="258" t="s">
        <v>5776</v>
      </c>
      <c r="E2796" s="258" t="s">
        <v>5920</v>
      </c>
      <c r="F2796" s="258" t="s">
        <v>5921</v>
      </c>
      <c r="G2796" s="270">
        <v>1915</v>
      </c>
      <c r="H2796" s="271"/>
      <c r="I2796" s="257"/>
      <c r="J2796" s="272">
        <v>41186</v>
      </c>
      <c r="K2796" s="42"/>
    </row>
    <row r="2797" spans="1:11" s="2" customFormat="1" ht="21" x14ac:dyDescent="0.15">
      <c r="A2797" s="259"/>
      <c r="B2797" s="42"/>
      <c r="C2797" s="293">
        <v>89</v>
      </c>
      <c r="D2797" s="285" t="s">
        <v>5776</v>
      </c>
      <c r="E2797" s="258" t="s">
        <v>5922</v>
      </c>
      <c r="F2797" s="258" t="s">
        <v>5923</v>
      </c>
      <c r="G2797" s="270">
        <v>1958</v>
      </c>
      <c r="H2797" s="271"/>
      <c r="I2797" s="257" t="s">
        <v>5759</v>
      </c>
      <c r="J2797" s="272">
        <v>42408</v>
      </c>
      <c r="K2797" s="42"/>
    </row>
    <row r="2798" spans="1:11" s="2" customFormat="1" ht="10.5" x14ac:dyDescent="0.15">
      <c r="A2798" s="259"/>
      <c r="B2798" s="42"/>
      <c r="C2798" s="370"/>
      <c r="D2798" s="372" t="s">
        <v>10</v>
      </c>
      <c r="E2798" s="371"/>
      <c r="F2798" s="371"/>
      <c r="G2798" s="373"/>
      <c r="H2798" s="374"/>
      <c r="I2798" s="397"/>
      <c r="J2798" s="375"/>
      <c r="K2798" s="42"/>
    </row>
    <row r="2799" spans="1:11" s="2" customFormat="1" ht="21" x14ac:dyDescent="0.15">
      <c r="A2799" s="259" t="s">
        <v>1</v>
      </c>
      <c r="B2799" s="42"/>
      <c r="C2799" s="268">
        <v>1</v>
      </c>
      <c r="D2799" s="285" t="s">
        <v>4219</v>
      </c>
      <c r="E2799" s="258" t="s">
        <v>5924</v>
      </c>
      <c r="F2799" s="258" t="s">
        <v>5925</v>
      </c>
      <c r="G2799" s="270">
        <v>1913</v>
      </c>
      <c r="H2799" s="271"/>
      <c r="I2799" s="257" t="s">
        <v>1</v>
      </c>
      <c r="J2799" s="272">
        <v>42933</v>
      </c>
      <c r="K2799" s="42"/>
    </row>
    <row r="2800" spans="1:11" s="2" customFormat="1" ht="31.5" x14ac:dyDescent="0.15">
      <c r="A2800" s="259"/>
      <c r="B2800" s="42"/>
      <c r="C2800" s="268">
        <v>2</v>
      </c>
      <c r="D2800" s="258" t="s">
        <v>4219</v>
      </c>
      <c r="E2800" s="258" t="s">
        <v>5926</v>
      </c>
      <c r="F2800" s="258" t="s">
        <v>5927</v>
      </c>
      <c r="G2800" s="270">
        <v>1979</v>
      </c>
      <c r="H2800" s="271"/>
      <c r="I2800" s="257"/>
      <c r="J2800" s="272"/>
      <c r="K2800" s="42"/>
    </row>
    <row r="2801" spans="1:11" s="2" customFormat="1" ht="10.5" x14ac:dyDescent="0.15">
      <c r="A2801" s="259"/>
      <c r="B2801" s="42"/>
      <c r="C2801" s="268">
        <v>3</v>
      </c>
      <c r="D2801" s="285" t="s">
        <v>4219</v>
      </c>
      <c r="E2801" s="258" t="s">
        <v>5928</v>
      </c>
      <c r="F2801" s="258" t="s">
        <v>5929</v>
      </c>
      <c r="G2801" s="270"/>
      <c r="H2801" s="271">
        <v>159</v>
      </c>
      <c r="I2801" s="257" t="s">
        <v>5930</v>
      </c>
      <c r="J2801" s="272">
        <v>42544</v>
      </c>
      <c r="K2801" s="42"/>
    </row>
    <row r="2802" spans="1:11" s="2" customFormat="1" ht="21" x14ac:dyDescent="0.15">
      <c r="A2802" s="259"/>
      <c r="B2802" s="42"/>
      <c r="C2802" s="268">
        <v>4</v>
      </c>
      <c r="D2802" s="285" t="s">
        <v>4219</v>
      </c>
      <c r="E2802" s="354" t="s">
        <v>5931</v>
      </c>
      <c r="F2802" s="258" t="s">
        <v>5932</v>
      </c>
      <c r="G2802" s="270" t="s">
        <v>5933</v>
      </c>
      <c r="H2802" s="271"/>
      <c r="I2802" s="257" t="s">
        <v>5934</v>
      </c>
      <c r="J2802" s="272">
        <v>42385</v>
      </c>
      <c r="K2802" s="42"/>
    </row>
    <row r="2803" spans="1:11" s="2" customFormat="1" ht="10.5" x14ac:dyDescent="0.15">
      <c r="A2803" s="259"/>
      <c r="B2803" s="42"/>
      <c r="C2803" s="268">
        <v>5</v>
      </c>
      <c r="D2803" s="258" t="s">
        <v>4219</v>
      </c>
      <c r="E2803" s="258" t="s">
        <v>5935</v>
      </c>
      <c r="F2803" s="258" t="s">
        <v>5936</v>
      </c>
      <c r="G2803" s="270"/>
      <c r="H2803" s="271"/>
      <c r="I2803" s="257" t="s">
        <v>981</v>
      </c>
      <c r="J2803" s="272">
        <v>41664</v>
      </c>
      <c r="K2803" s="42"/>
    </row>
    <row r="2804" spans="1:11" ht="12" thickBot="1" x14ac:dyDescent="0.2">
      <c r="A2804" s="248"/>
      <c r="C2804" s="247"/>
      <c r="D2804" s="249" t="s">
        <v>5937</v>
      </c>
      <c r="E2804" s="250"/>
      <c r="F2804" s="250"/>
      <c r="G2804" s="250"/>
      <c r="H2804" s="355"/>
      <c r="I2804" s="246"/>
      <c r="J2804" s="252"/>
    </row>
    <row r="2805" spans="1:11" s="2" customFormat="1" ht="10.5" x14ac:dyDescent="0.15">
      <c r="A2805" s="41"/>
      <c r="B2805" s="42"/>
      <c r="C2805" s="1"/>
      <c r="G2805" s="326"/>
      <c r="H2805" s="306"/>
      <c r="I2805" s="1"/>
      <c r="J2805" s="42"/>
      <c r="K2805" s="42"/>
    </row>
    <row r="2806" spans="1:11" s="2" customFormat="1" ht="10.5" x14ac:dyDescent="0.15">
      <c r="A2806" s="41"/>
      <c r="B2806" s="42"/>
      <c r="C2806" s="1"/>
      <c r="G2806" s="326"/>
      <c r="H2806" s="306"/>
      <c r="I2806" s="1"/>
      <c r="J2806" s="42"/>
      <c r="K2806" s="42"/>
    </row>
    <row r="2807" spans="1:11" s="2" customFormat="1" ht="19.5" customHeight="1" x14ac:dyDescent="0.2">
      <c r="A2807" s="41"/>
      <c r="B2807" s="42"/>
      <c r="C2807" s="1"/>
      <c r="D2807" s="328" t="s">
        <v>5938</v>
      </c>
      <c r="E2807" s="329"/>
      <c r="F2807" s="329"/>
      <c r="G2807" s="329"/>
      <c r="I2807" s="1"/>
      <c r="J2807" s="42"/>
      <c r="K2807" s="42"/>
    </row>
    <row r="2808" spans="1:11" s="2" customFormat="1" thickBot="1" x14ac:dyDescent="0.2">
      <c r="A2808" s="41"/>
      <c r="B2808" s="42"/>
      <c r="C2808" s="1"/>
      <c r="G2808" s="326"/>
      <c r="H2808" s="306"/>
      <c r="I2808" s="1"/>
      <c r="J2808" s="42"/>
      <c r="K2808" s="42"/>
    </row>
    <row r="2809" spans="1:11" s="2" customFormat="1" ht="10.5" x14ac:dyDescent="0.15">
      <c r="A2809" s="41"/>
      <c r="B2809" s="42"/>
      <c r="C2809" s="356" t="s">
        <v>2</v>
      </c>
      <c r="D2809" s="357" t="s">
        <v>3</v>
      </c>
      <c r="E2809" s="357" t="s">
        <v>4</v>
      </c>
      <c r="F2809" s="357" t="s">
        <v>5</v>
      </c>
      <c r="G2809" s="358" t="s">
        <v>6</v>
      </c>
      <c r="H2809" s="359" t="s">
        <v>7</v>
      </c>
      <c r="I2809" s="360"/>
      <c r="J2809" s="361"/>
      <c r="K2809" s="42"/>
    </row>
    <row r="2810" spans="1:11" s="2" customFormat="1" ht="21" x14ac:dyDescent="0.15">
      <c r="A2810" s="41"/>
      <c r="B2810" s="42"/>
      <c r="C2810" s="268"/>
      <c r="D2810" s="269" t="s">
        <v>5939</v>
      </c>
      <c r="E2810" s="258" t="s">
        <v>5940</v>
      </c>
      <c r="F2810" s="258" t="s">
        <v>5941</v>
      </c>
      <c r="G2810" s="270"/>
      <c r="H2810" s="271"/>
      <c r="I2810" s="257"/>
      <c r="J2810" s="272"/>
      <c r="K2810" s="42"/>
    </row>
    <row r="2811" spans="1:11" s="2" customFormat="1" ht="10.5" x14ac:dyDescent="0.15">
      <c r="A2811" s="41"/>
      <c r="B2811" s="42"/>
      <c r="C2811" s="268"/>
      <c r="D2811" s="258" t="s">
        <v>5942</v>
      </c>
      <c r="E2811" s="258" t="s">
        <v>5943</v>
      </c>
      <c r="F2811" s="258" t="s">
        <v>5944</v>
      </c>
      <c r="G2811" s="270"/>
      <c r="H2811" s="271"/>
      <c r="I2811" s="257"/>
      <c r="J2811" s="272"/>
      <c r="K2811" s="42"/>
    </row>
    <row r="2812" spans="1:11" s="2" customFormat="1" ht="10.5" x14ac:dyDescent="0.15">
      <c r="A2812" s="41"/>
      <c r="B2812" s="42"/>
      <c r="C2812" s="268"/>
      <c r="D2812" s="269" t="s">
        <v>5939</v>
      </c>
      <c r="E2812" s="258" t="s">
        <v>5945</v>
      </c>
      <c r="F2812" s="258" t="s">
        <v>5946</v>
      </c>
      <c r="G2812" s="270"/>
      <c r="H2812" s="271"/>
      <c r="I2812" s="257"/>
      <c r="J2812" s="272"/>
      <c r="K2812" s="42"/>
    </row>
    <row r="2813" spans="1:11" s="2" customFormat="1" ht="10.5" x14ac:dyDescent="0.15">
      <c r="A2813" s="41"/>
      <c r="B2813" s="42"/>
      <c r="C2813" s="268"/>
      <c r="D2813" s="269" t="s">
        <v>5939</v>
      </c>
      <c r="E2813" s="258" t="s">
        <v>5947</v>
      </c>
      <c r="F2813" s="258" t="s">
        <v>5948</v>
      </c>
      <c r="G2813" s="270"/>
      <c r="H2813" s="271"/>
      <c r="I2813" s="257"/>
      <c r="J2813" s="272"/>
      <c r="K2813" s="42"/>
    </row>
    <row r="2814" spans="1:11" s="2" customFormat="1" ht="21" x14ac:dyDescent="0.15">
      <c r="A2814" s="41"/>
      <c r="B2814" s="42"/>
      <c r="C2814" s="268"/>
      <c r="D2814" s="258" t="s">
        <v>5942</v>
      </c>
      <c r="E2814" s="269" t="s">
        <v>1139</v>
      </c>
      <c r="F2814" s="258" t="s">
        <v>5949</v>
      </c>
      <c r="G2814" s="271">
        <v>1913</v>
      </c>
      <c r="H2814" s="271"/>
      <c r="I2814" s="257"/>
      <c r="J2814" s="272"/>
      <c r="K2814" s="42"/>
    </row>
    <row r="2815" spans="1:11" s="2" customFormat="1" ht="21.75" thickBot="1" x14ac:dyDescent="0.2">
      <c r="A2815" s="41"/>
      <c r="B2815" s="42"/>
      <c r="C2815" s="319"/>
      <c r="D2815" s="362" t="s">
        <v>5942</v>
      </c>
      <c r="E2815" s="362" t="s">
        <v>5950</v>
      </c>
      <c r="F2815" s="362" t="s">
        <v>5951</v>
      </c>
      <c r="G2815" s="323">
        <v>1909</v>
      </c>
      <c r="H2815" s="323"/>
      <c r="I2815" s="324"/>
      <c r="J2815" s="325"/>
      <c r="K2815" s="42"/>
    </row>
    <row r="2816" spans="1:11" s="2" customFormat="1" ht="10.5" x14ac:dyDescent="0.15">
      <c r="A2816" s="41"/>
      <c r="B2816" s="42"/>
      <c r="C2816" s="1"/>
      <c r="G2816" s="326"/>
      <c r="H2816" s="306"/>
      <c r="I2816" s="1"/>
      <c r="J2816" s="42"/>
      <c r="K2816" s="42"/>
    </row>
    <row r="2817" spans="1:11" s="2" customFormat="1" ht="10.5" x14ac:dyDescent="0.15">
      <c r="A2817" s="41"/>
      <c r="B2817" s="42"/>
      <c r="C2817" s="1"/>
      <c r="G2817" s="326"/>
      <c r="H2817" s="306"/>
      <c r="I2817" s="1"/>
      <c r="J2817" s="42"/>
      <c r="K2817" s="42"/>
    </row>
    <row r="2818" spans="1:11" s="2" customFormat="1" ht="19.5" customHeight="1" x14ac:dyDescent="0.2">
      <c r="A2818" s="41"/>
      <c r="B2818" s="42"/>
      <c r="C2818" s="1"/>
      <c r="D2818" s="328" t="s">
        <v>5952</v>
      </c>
      <c r="E2818" s="329"/>
      <c r="F2818" s="329"/>
      <c r="G2818" s="329"/>
      <c r="H2818" s="306"/>
      <c r="I2818" s="1"/>
      <c r="J2818" s="42"/>
      <c r="K2818" s="42"/>
    </row>
    <row r="2819" spans="1:11" s="2" customFormat="1" thickBot="1" x14ac:dyDescent="0.2">
      <c r="A2819" s="41"/>
      <c r="B2819" s="42"/>
      <c r="C2819" s="1"/>
      <c r="G2819" s="326"/>
      <c r="H2819" s="306"/>
      <c r="I2819" s="1"/>
      <c r="J2819" s="42"/>
      <c r="K2819" s="42"/>
    </row>
    <row r="2820" spans="1:11" s="2" customFormat="1" ht="10.5" x14ac:dyDescent="0.15">
      <c r="A2820" s="41"/>
      <c r="B2820" s="260"/>
      <c r="C2820" s="356" t="s">
        <v>2</v>
      </c>
      <c r="D2820" s="357" t="s">
        <v>5953</v>
      </c>
      <c r="E2820" s="357" t="s">
        <v>5954</v>
      </c>
      <c r="F2820" s="357" t="s">
        <v>5955</v>
      </c>
      <c r="G2820" s="358" t="s">
        <v>5956</v>
      </c>
      <c r="H2820" s="359" t="s">
        <v>7</v>
      </c>
      <c r="I2820" s="359" t="s">
        <v>8</v>
      </c>
      <c r="J2820" s="363" t="s">
        <v>9</v>
      </c>
      <c r="K2820" s="260"/>
    </row>
    <row r="2821" spans="1:11" s="2" customFormat="1" ht="21" x14ac:dyDescent="0.15">
      <c r="A2821" s="41"/>
      <c r="B2821" s="42"/>
      <c r="C2821" s="268"/>
      <c r="D2821" s="258" t="s">
        <v>5957</v>
      </c>
      <c r="E2821" s="258"/>
      <c r="F2821" s="258" t="s">
        <v>5958</v>
      </c>
      <c r="G2821" s="270" t="s">
        <v>77</v>
      </c>
      <c r="H2821" s="271">
        <v>5</v>
      </c>
      <c r="I2821" s="271" t="s">
        <v>5959</v>
      </c>
      <c r="J2821" s="272">
        <v>41336</v>
      </c>
      <c r="K2821" s="42"/>
    </row>
    <row r="2822" spans="1:11" s="2" customFormat="1" ht="63" x14ac:dyDescent="0.15">
      <c r="A2822" s="41"/>
      <c r="B2822" s="42"/>
      <c r="C2822" s="268"/>
      <c r="D2822" s="258" t="s">
        <v>5960</v>
      </c>
      <c r="E2822" s="269" t="s">
        <v>5961</v>
      </c>
      <c r="F2822" s="258" t="s">
        <v>5962</v>
      </c>
      <c r="G2822" s="270" t="s">
        <v>5963</v>
      </c>
      <c r="H2822" s="271">
        <v>0</v>
      </c>
      <c r="I2822" s="271" t="s">
        <v>683</v>
      </c>
      <c r="J2822" s="272">
        <v>42894</v>
      </c>
      <c r="K2822" s="42"/>
    </row>
    <row r="2823" spans="1:11" s="2" customFormat="1" ht="21" x14ac:dyDescent="0.15">
      <c r="A2823" s="41"/>
      <c r="B2823" s="42"/>
      <c r="C2823" s="268"/>
      <c r="D2823" s="258" t="s">
        <v>5964</v>
      </c>
      <c r="E2823" s="258"/>
      <c r="F2823" s="258" t="s">
        <v>5965</v>
      </c>
      <c r="G2823" s="270" t="s">
        <v>77</v>
      </c>
      <c r="H2823" s="271">
        <v>5</v>
      </c>
      <c r="I2823" s="271" t="s">
        <v>5959</v>
      </c>
      <c r="J2823" s="272">
        <v>41336</v>
      </c>
      <c r="K2823" s="42"/>
    </row>
    <row r="2824" spans="1:11" s="2" customFormat="1" ht="10.5" x14ac:dyDescent="0.15">
      <c r="A2824" s="41"/>
      <c r="B2824" s="42"/>
      <c r="C2824" s="268"/>
      <c r="D2824" s="258" t="s">
        <v>5966</v>
      </c>
      <c r="E2824" s="258"/>
      <c r="F2824" s="258" t="s">
        <v>5967</v>
      </c>
      <c r="G2824" s="270"/>
      <c r="H2824" s="271"/>
      <c r="I2824" s="271"/>
      <c r="J2824" s="272"/>
      <c r="K2824" s="42"/>
    </row>
    <row r="2825" spans="1:11" s="2" customFormat="1" ht="10.5" x14ac:dyDescent="0.15">
      <c r="A2825" s="41"/>
      <c r="B2825" s="42"/>
      <c r="C2825" s="268"/>
      <c r="D2825" s="258" t="s">
        <v>5966</v>
      </c>
      <c r="E2825" s="258"/>
      <c r="F2825" s="258" t="s">
        <v>5968</v>
      </c>
      <c r="G2825" s="270"/>
      <c r="H2825" s="271"/>
      <c r="I2825" s="271"/>
      <c r="J2825" s="272"/>
      <c r="K2825" s="42"/>
    </row>
    <row r="2826" spans="1:11" s="2" customFormat="1" ht="21" x14ac:dyDescent="0.15">
      <c r="A2826" s="41"/>
      <c r="B2826" s="42"/>
      <c r="C2826" s="268"/>
      <c r="D2826" s="258" t="s">
        <v>5969</v>
      </c>
      <c r="E2826" s="258" t="s">
        <v>5970</v>
      </c>
      <c r="F2826" s="258" t="s">
        <v>5971</v>
      </c>
      <c r="G2826" s="270" t="s">
        <v>5972</v>
      </c>
      <c r="H2826" s="271">
        <v>100</v>
      </c>
      <c r="I2826" s="271" t="s">
        <v>5973</v>
      </c>
      <c r="J2826" s="272">
        <v>40330</v>
      </c>
      <c r="K2826" s="42"/>
    </row>
    <row r="2827" spans="1:11" s="2" customFormat="1" ht="10.5" x14ac:dyDescent="0.15">
      <c r="A2827" s="41"/>
      <c r="B2827" s="42"/>
      <c r="C2827" s="268"/>
      <c r="D2827" s="258" t="s">
        <v>5974</v>
      </c>
      <c r="E2827" s="258" t="s">
        <v>5975</v>
      </c>
      <c r="F2827" s="258" t="s">
        <v>5976</v>
      </c>
      <c r="G2827" s="270">
        <v>1978</v>
      </c>
      <c r="H2827" s="271">
        <v>11</v>
      </c>
      <c r="I2827" s="257" t="s">
        <v>5977</v>
      </c>
      <c r="J2827" s="272">
        <v>41097</v>
      </c>
      <c r="K2827" s="42"/>
    </row>
    <row r="2828" spans="1:11" s="2" customFormat="1" ht="21" x14ac:dyDescent="0.15">
      <c r="A2828" s="41"/>
      <c r="B2828" s="42"/>
      <c r="C2828" s="268"/>
      <c r="D2828" s="258" t="s">
        <v>5978</v>
      </c>
      <c r="E2828" s="258"/>
      <c r="F2828" s="258" t="s">
        <v>5979</v>
      </c>
      <c r="G2828" s="270"/>
      <c r="H2828" s="271">
        <v>15</v>
      </c>
      <c r="I2828" s="257" t="s">
        <v>5980</v>
      </c>
      <c r="J2828" s="272">
        <v>41561</v>
      </c>
      <c r="K2828" s="42"/>
    </row>
    <row r="2829" spans="1:11" s="2" customFormat="1" ht="21" x14ac:dyDescent="0.15">
      <c r="A2829" s="41"/>
      <c r="B2829" s="42"/>
      <c r="C2829" s="268"/>
      <c r="D2829" s="258" t="s">
        <v>5981</v>
      </c>
      <c r="E2829" s="258" t="s">
        <v>5982</v>
      </c>
      <c r="F2829" s="258" t="s">
        <v>5983</v>
      </c>
      <c r="G2829" s="270" t="s">
        <v>5984</v>
      </c>
      <c r="H2829" s="271">
        <v>212</v>
      </c>
      <c r="I2829" s="257" t="s">
        <v>5985</v>
      </c>
      <c r="J2829" s="272">
        <v>41668</v>
      </c>
      <c r="K2829" s="42"/>
    </row>
    <row r="2830" spans="1:11" s="2" customFormat="1" ht="21" x14ac:dyDescent="0.15">
      <c r="A2830" s="41"/>
      <c r="B2830" s="42"/>
      <c r="C2830" s="268"/>
      <c r="D2830" s="258" t="s">
        <v>5986</v>
      </c>
      <c r="E2830" s="258" t="s">
        <v>5987</v>
      </c>
      <c r="F2830" s="258" t="s">
        <v>5988</v>
      </c>
      <c r="G2830" s="270"/>
      <c r="H2830" s="271">
        <v>31</v>
      </c>
      <c r="I2830" s="257" t="s">
        <v>5989</v>
      </c>
      <c r="J2830" s="272">
        <v>41563</v>
      </c>
      <c r="K2830" s="42"/>
    </row>
    <row r="2831" spans="1:11" s="2" customFormat="1" ht="21" x14ac:dyDescent="0.15">
      <c r="A2831" s="41"/>
      <c r="B2831" s="42"/>
      <c r="C2831" s="268"/>
      <c r="D2831" s="258" t="s">
        <v>5990</v>
      </c>
      <c r="E2831" s="258"/>
      <c r="F2831" s="258" t="s">
        <v>5991</v>
      </c>
      <c r="G2831" s="270" t="s">
        <v>77</v>
      </c>
      <c r="H2831" s="271">
        <v>10</v>
      </c>
      <c r="I2831" s="257" t="s">
        <v>5959</v>
      </c>
      <c r="J2831" s="272">
        <v>41336</v>
      </c>
      <c r="K2831" s="42"/>
    </row>
    <row r="2832" spans="1:11" s="2" customFormat="1" ht="10.5" x14ac:dyDescent="0.15">
      <c r="A2832" s="41"/>
      <c r="B2832" s="42"/>
      <c r="C2832" s="268"/>
      <c r="D2832" s="258" t="s">
        <v>5992</v>
      </c>
      <c r="E2832" s="258"/>
      <c r="F2832" s="258" t="s">
        <v>5993</v>
      </c>
      <c r="G2832" s="270" t="s">
        <v>5972</v>
      </c>
      <c r="H2832" s="271">
        <v>11</v>
      </c>
      <c r="I2832" s="257"/>
      <c r="J2832" s="272">
        <v>41103</v>
      </c>
      <c r="K2832" s="42"/>
    </row>
    <row r="2833" spans="1:11" s="2" customFormat="1" ht="21" x14ac:dyDescent="0.15">
      <c r="A2833" s="41"/>
      <c r="B2833" s="42"/>
      <c r="C2833" s="268"/>
      <c r="D2833" s="258" t="s">
        <v>5994</v>
      </c>
      <c r="E2833" s="258" t="s">
        <v>5995</v>
      </c>
      <c r="F2833" s="258" t="s">
        <v>5996</v>
      </c>
      <c r="G2833" s="270"/>
      <c r="H2833" s="271"/>
      <c r="I2833" s="271"/>
      <c r="J2833" s="272"/>
      <c r="K2833" s="42"/>
    </row>
    <row r="2834" spans="1:11" s="2" customFormat="1" ht="10.5" x14ac:dyDescent="0.15">
      <c r="A2834" s="41"/>
      <c r="B2834" s="42"/>
      <c r="C2834" s="268"/>
      <c r="D2834" s="258" t="s">
        <v>5994</v>
      </c>
      <c r="E2834" s="258" t="s">
        <v>5997</v>
      </c>
      <c r="F2834" s="258" t="s">
        <v>5998</v>
      </c>
      <c r="G2834" s="270"/>
      <c r="H2834" s="271">
        <v>35</v>
      </c>
      <c r="I2834" s="271" t="s">
        <v>5999</v>
      </c>
      <c r="J2834" s="272">
        <v>39032</v>
      </c>
      <c r="K2834" s="42"/>
    </row>
    <row r="2835" spans="1:11" s="2" customFormat="1" ht="21" x14ac:dyDescent="0.15">
      <c r="A2835" s="41"/>
      <c r="B2835" s="42"/>
      <c r="C2835" s="268"/>
      <c r="D2835" s="258" t="s">
        <v>5994</v>
      </c>
      <c r="E2835" s="258" t="s">
        <v>6000</v>
      </c>
      <c r="F2835" s="258" t="s">
        <v>6001</v>
      </c>
      <c r="G2835" s="270" t="s">
        <v>77</v>
      </c>
      <c r="H2835" s="271">
        <v>5</v>
      </c>
      <c r="I2835" s="271" t="s">
        <v>6002</v>
      </c>
      <c r="J2835" s="272">
        <v>41676</v>
      </c>
      <c r="K2835" s="42"/>
    </row>
    <row r="2836" spans="1:11" s="2" customFormat="1" ht="10.5" x14ac:dyDescent="0.15">
      <c r="A2836" s="41"/>
      <c r="B2836" s="42"/>
      <c r="C2836" s="268"/>
      <c r="D2836" s="258" t="s">
        <v>5994</v>
      </c>
      <c r="E2836" s="258"/>
      <c r="F2836" s="258" t="s">
        <v>6003</v>
      </c>
      <c r="G2836" s="270"/>
      <c r="H2836" s="271">
        <v>10</v>
      </c>
      <c r="I2836" s="271" t="s">
        <v>6004</v>
      </c>
      <c r="J2836" s="272">
        <v>39053</v>
      </c>
      <c r="K2836" s="42"/>
    </row>
    <row r="2837" spans="1:11" s="2" customFormat="1" ht="10.5" x14ac:dyDescent="0.15">
      <c r="A2837" s="41"/>
      <c r="B2837" s="42"/>
      <c r="C2837" s="268"/>
      <c r="D2837" s="258" t="s">
        <v>5994</v>
      </c>
      <c r="E2837" s="258" t="s">
        <v>6005</v>
      </c>
      <c r="F2837" s="258" t="s">
        <v>6006</v>
      </c>
      <c r="G2837" s="270"/>
      <c r="H2837" s="271">
        <v>35</v>
      </c>
      <c r="I2837" s="271"/>
      <c r="J2837" s="272"/>
      <c r="K2837" s="42"/>
    </row>
    <row r="2838" spans="1:11" s="2" customFormat="1" ht="10.5" x14ac:dyDescent="0.15">
      <c r="A2838" s="41"/>
      <c r="B2838" s="42"/>
      <c r="C2838" s="268"/>
      <c r="D2838" s="258" t="s">
        <v>5994</v>
      </c>
      <c r="E2838" s="258"/>
      <c r="F2838" s="258" t="s">
        <v>6007</v>
      </c>
      <c r="G2838" s="270"/>
      <c r="H2838" s="271">
        <v>20</v>
      </c>
      <c r="I2838" s="271"/>
      <c r="J2838" s="272"/>
      <c r="K2838" s="42"/>
    </row>
    <row r="2839" spans="1:11" s="2" customFormat="1" ht="10.5" x14ac:dyDescent="0.15">
      <c r="A2839" s="41"/>
      <c r="B2839" s="42"/>
      <c r="C2839" s="268"/>
      <c r="D2839" s="258" t="s">
        <v>5994</v>
      </c>
      <c r="E2839" s="258"/>
      <c r="F2839" s="258" t="s">
        <v>6008</v>
      </c>
      <c r="G2839" s="270"/>
      <c r="H2839" s="271">
        <v>10</v>
      </c>
      <c r="I2839" s="271"/>
      <c r="J2839" s="272"/>
      <c r="K2839" s="42"/>
    </row>
    <row r="2840" spans="1:11" s="2" customFormat="1" ht="10.5" x14ac:dyDescent="0.15">
      <c r="A2840" s="41"/>
      <c r="B2840" s="42"/>
      <c r="C2840" s="268"/>
      <c r="D2840" s="258" t="s">
        <v>5994</v>
      </c>
      <c r="E2840" s="258" t="s">
        <v>6009</v>
      </c>
      <c r="F2840" s="258" t="s">
        <v>6010</v>
      </c>
      <c r="G2840" s="270"/>
      <c r="H2840" s="271" t="s">
        <v>6011</v>
      </c>
      <c r="I2840" s="271"/>
      <c r="J2840" s="272"/>
      <c r="K2840" s="42"/>
    </row>
    <row r="2841" spans="1:11" s="2" customFormat="1" ht="21" x14ac:dyDescent="0.15">
      <c r="A2841" s="41"/>
      <c r="B2841" s="42"/>
      <c r="C2841" s="268"/>
      <c r="D2841" s="258" t="s">
        <v>5994</v>
      </c>
      <c r="E2841" s="258" t="s">
        <v>6012</v>
      </c>
      <c r="F2841" s="258" t="s">
        <v>6013</v>
      </c>
      <c r="G2841" s="270"/>
      <c r="H2841" s="271">
        <v>15</v>
      </c>
      <c r="I2841" s="271"/>
      <c r="J2841" s="272"/>
      <c r="K2841" s="42"/>
    </row>
    <row r="2842" spans="1:11" s="2" customFormat="1" ht="10.5" x14ac:dyDescent="0.15">
      <c r="A2842" s="41"/>
      <c r="B2842" s="42"/>
      <c r="C2842" s="268" t="s">
        <v>6014</v>
      </c>
      <c r="D2842" s="258" t="s">
        <v>6015</v>
      </c>
      <c r="E2842" s="258"/>
      <c r="F2842" s="258" t="s">
        <v>6016</v>
      </c>
      <c r="G2842" s="270"/>
      <c r="H2842" s="271">
        <v>20</v>
      </c>
      <c r="I2842" s="271" t="s">
        <v>6017</v>
      </c>
      <c r="J2842" s="272">
        <v>39006</v>
      </c>
      <c r="K2842" s="42"/>
    </row>
    <row r="2843" spans="1:11" s="2" customFormat="1" ht="21" x14ac:dyDescent="0.15">
      <c r="A2843" s="41"/>
      <c r="B2843" s="42"/>
      <c r="C2843" s="268" t="s">
        <v>6018</v>
      </c>
      <c r="D2843" s="258" t="s">
        <v>6019</v>
      </c>
      <c r="E2843" s="258" t="s">
        <v>6020</v>
      </c>
      <c r="F2843" s="258" t="s">
        <v>6021</v>
      </c>
      <c r="G2843" s="270">
        <v>1970</v>
      </c>
      <c r="H2843" s="271">
        <v>10</v>
      </c>
      <c r="I2843" s="271" t="s">
        <v>6022</v>
      </c>
      <c r="J2843" s="272">
        <v>41336</v>
      </c>
      <c r="K2843" s="42"/>
    </row>
    <row r="2844" spans="1:11" s="2" customFormat="1" ht="10.5" x14ac:dyDescent="0.15">
      <c r="A2844" s="41"/>
      <c r="B2844" s="42"/>
      <c r="C2844" s="268" t="s">
        <v>6023</v>
      </c>
      <c r="D2844" s="258" t="s">
        <v>6019</v>
      </c>
      <c r="E2844" s="258" t="s">
        <v>6024</v>
      </c>
      <c r="F2844" s="258" t="s">
        <v>6025</v>
      </c>
      <c r="G2844" s="270">
        <v>1982</v>
      </c>
      <c r="H2844" s="271">
        <v>10</v>
      </c>
      <c r="I2844" s="271" t="s">
        <v>6022</v>
      </c>
      <c r="J2844" s="272">
        <v>41336</v>
      </c>
      <c r="K2844" s="42"/>
    </row>
    <row r="2845" spans="1:11" s="2" customFormat="1" ht="21" x14ac:dyDescent="0.15">
      <c r="A2845" s="41"/>
      <c r="B2845" s="42"/>
      <c r="C2845" s="268" t="s">
        <v>6026</v>
      </c>
      <c r="D2845" s="258" t="s">
        <v>6019</v>
      </c>
      <c r="E2845" s="258" t="s">
        <v>6027</v>
      </c>
      <c r="F2845" s="258" t="s">
        <v>6028</v>
      </c>
      <c r="G2845" s="270">
        <v>1973</v>
      </c>
      <c r="H2845" s="271">
        <v>10</v>
      </c>
      <c r="I2845" s="271" t="s">
        <v>6022</v>
      </c>
      <c r="J2845" s="272">
        <v>41336</v>
      </c>
      <c r="K2845" s="42"/>
    </row>
    <row r="2846" spans="1:11" s="2" customFormat="1" ht="21" x14ac:dyDescent="0.15">
      <c r="A2846" s="41"/>
      <c r="B2846" s="42"/>
      <c r="C2846" s="268" t="s">
        <v>6029</v>
      </c>
      <c r="D2846" s="258" t="s">
        <v>6019</v>
      </c>
      <c r="E2846" s="258" t="s">
        <v>6030</v>
      </c>
      <c r="F2846" s="258" t="s">
        <v>684</v>
      </c>
      <c r="G2846" s="270" t="s">
        <v>77</v>
      </c>
      <c r="H2846" s="271">
        <v>10</v>
      </c>
      <c r="I2846" s="271" t="s">
        <v>6022</v>
      </c>
      <c r="J2846" s="272">
        <v>41336</v>
      </c>
      <c r="K2846" s="42"/>
    </row>
    <row r="2847" spans="1:11" s="2" customFormat="1" ht="10.5" x14ac:dyDescent="0.15">
      <c r="A2847" s="41"/>
      <c r="B2847" s="42"/>
      <c r="C2847" s="268" t="s">
        <v>6031</v>
      </c>
      <c r="D2847" s="258" t="s">
        <v>6019</v>
      </c>
      <c r="E2847" s="258" t="s">
        <v>6032</v>
      </c>
      <c r="F2847" s="258" t="s">
        <v>6033</v>
      </c>
      <c r="G2847" s="270">
        <v>1989</v>
      </c>
      <c r="H2847" s="271">
        <v>10</v>
      </c>
      <c r="I2847" s="271" t="s">
        <v>6022</v>
      </c>
      <c r="J2847" s="272">
        <v>41336</v>
      </c>
      <c r="K2847" s="42"/>
    </row>
    <row r="2848" spans="1:11" s="2" customFormat="1" ht="10.5" x14ac:dyDescent="0.15">
      <c r="A2848" s="41"/>
      <c r="B2848" s="42"/>
      <c r="C2848" s="268" t="s">
        <v>6034</v>
      </c>
      <c r="D2848" s="258" t="s">
        <v>6019</v>
      </c>
      <c r="E2848" s="258" t="s">
        <v>6035</v>
      </c>
      <c r="F2848" s="258" t="s">
        <v>6036</v>
      </c>
      <c r="G2848" s="270" t="s">
        <v>77</v>
      </c>
      <c r="H2848" s="271">
        <v>10</v>
      </c>
      <c r="I2848" s="271" t="s">
        <v>6022</v>
      </c>
      <c r="J2848" s="272">
        <v>41336</v>
      </c>
      <c r="K2848" s="42"/>
    </row>
    <row r="2849" spans="1:11" s="2" customFormat="1" ht="10.5" x14ac:dyDescent="0.15">
      <c r="A2849" s="41"/>
      <c r="B2849" s="42"/>
      <c r="C2849" s="268" t="s">
        <v>6037</v>
      </c>
      <c r="D2849" s="258" t="s">
        <v>6019</v>
      </c>
      <c r="E2849" s="258" t="s">
        <v>6038</v>
      </c>
      <c r="F2849" s="258" t="s">
        <v>6039</v>
      </c>
      <c r="G2849" s="270">
        <v>1969</v>
      </c>
      <c r="H2849" s="271">
        <v>10</v>
      </c>
      <c r="I2849" s="271" t="s">
        <v>6022</v>
      </c>
      <c r="J2849" s="272">
        <v>41336</v>
      </c>
      <c r="K2849" s="42"/>
    </row>
    <row r="2850" spans="1:11" s="2" customFormat="1" ht="10.5" x14ac:dyDescent="0.15">
      <c r="A2850" s="41"/>
      <c r="B2850" s="42"/>
      <c r="C2850" s="268" t="s">
        <v>6040</v>
      </c>
      <c r="D2850" s="258" t="s">
        <v>6019</v>
      </c>
      <c r="E2850" s="258" t="s">
        <v>6041</v>
      </c>
      <c r="F2850" s="258" t="s">
        <v>6042</v>
      </c>
      <c r="G2850" s="270">
        <v>1966</v>
      </c>
      <c r="H2850" s="271">
        <v>10</v>
      </c>
      <c r="I2850" s="271" t="s">
        <v>6022</v>
      </c>
      <c r="J2850" s="272">
        <v>41336</v>
      </c>
      <c r="K2850" s="42"/>
    </row>
    <row r="2851" spans="1:11" s="2" customFormat="1" ht="10.5" x14ac:dyDescent="0.15">
      <c r="A2851" s="41"/>
      <c r="B2851" s="42"/>
      <c r="C2851" s="268" t="s">
        <v>6043</v>
      </c>
      <c r="D2851" s="258" t="s">
        <v>6019</v>
      </c>
      <c r="E2851" s="258" t="s">
        <v>6044</v>
      </c>
      <c r="F2851" s="258" t="s">
        <v>6045</v>
      </c>
      <c r="G2851" s="270">
        <v>1973</v>
      </c>
      <c r="H2851" s="271">
        <v>10</v>
      </c>
      <c r="I2851" s="271" t="s">
        <v>6022</v>
      </c>
      <c r="J2851" s="272">
        <v>41336</v>
      </c>
      <c r="K2851" s="42"/>
    </row>
    <row r="2852" spans="1:11" s="2" customFormat="1" ht="10.5" x14ac:dyDescent="0.15">
      <c r="A2852" s="41"/>
      <c r="B2852" s="42"/>
      <c r="C2852" s="268" t="s">
        <v>6046</v>
      </c>
      <c r="D2852" s="258" t="s">
        <v>6019</v>
      </c>
      <c r="E2852" s="258" t="s">
        <v>6047</v>
      </c>
      <c r="F2852" s="258" t="s">
        <v>6048</v>
      </c>
      <c r="G2852" s="270">
        <v>1975</v>
      </c>
      <c r="H2852" s="271">
        <v>10</v>
      </c>
      <c r="I2852" s="271" t="s">
        <v>6022</v>
      </c>
      <c r="J2852" s="272">
        <v>41336</v>
      </c>
      <c r="K2852" s="42"/>
    </row>
    <row r="2853" spans="1:11" s="2" customFormat="1" ht="10.5" x14ac:dyDescent="0.15">
      <c r="A2853" s="41"/>
      <c r="B2853" s="42"/>
      <c r="C2853" s="268" t="s">
        <v>6049</v>
      </c>
      <c r="D2853" s="258" t="s">
        <v>6019</v>
      </c>
      <c r="E2853" s="258" t="s">
        <v>6050</v>
      </c>
      <c r="F2853" s="258" t="s">
        <v>6051</v>
      </c>
      <c r="G2853" s="270">
        <v>1978</v>
      </c>
      <c r="H2853" s="271">
        <v>10</v>
      </c>
      <c r="I2853" s="271" t="s">
        <v>6022</v>
      </c>
      <c r="J2853" s="272">
        <v>41336</v>
      </c>
      <c r="K2853" s="42"/>
    </row>
    <row r="2854" spans="1:11" s="2" customFormat="1" ht="10.5" x14ac:dyDescent="0.15">
      <c r="A2854" s="41"/>
      <c r="B2854" s="42"/>
      <c r="C2854" s="268" t="s">
        <v>6052</v>
      </c>
      <c r="D2854" s="258" t="s">
        <v>6019</v>
      </c>
      <c r="E2854" s="258" t="s">
        <v>6053</v>
      </c>
      <c r="F2854" s="258" t="s">
        <v>6054</v>
      </c>
      <c r="G2854" s="270" t="s">
        <v>77</v>
      </c>
      <c r="H2854" s="271">
        <v>10</v>
      </c>
      <c r="I2854" s="271" t="s">
        <v>6022</v>
      </c>
      <c r="J2854" s="272">
        <v>41336</v>
      </c>
      <c r="K2854" s="42"/>
    </row>
    <row r="2855" spans="1:11" s="2" customFormat="1" ht="10.5" x14ac:dyDescent="0.15">
      <c r="A2855" s="41"/>
      <c r="B2855" s="42"/>
      <c r="C2855" s="268" t="s">
        <v>6055</v>
      </c>
      <c r="D2855" s="258" t="s">
        <v>6019</v>
      </c>
      <c r="E2855" s="258" t="s">
        <v>6056</v>
      </c>
      <c r="F2855" s="258" t="s">
        <v>6057</v>
      </c>
      <c r="G2855" s="270">
        <v>1965</v>
      </c>
      <c r="H2855" s="271">
        <v>10</v>
      </c>
      <c r="I2855" s="271" t="s">
        <v>6022</v>
      </c>
      <c r="J2855" s="272">
        <v>41336</v>
      </c>
      <c r="K2855" s="42"/>
    </row>
    <row r="2856" spans="1:11" s="2" customFormat="1" ht="10.5" x14ac:dyDescent="0.15">
      <c r="A2856" s="41"/>
      <c r="B2856" s="42"/>
      <c r="C2856" s="268" t="s">
        <v>6058</v>
      </c>
      <c r="D2856" s="258" t="s">
        <v>6019</v>
      </c>
      <c r="E2856" s="258" t="s">
        <v>6059</v>
      </c>
      <c r="F2856" s="258" t="s">
        <v>6060</v>
      </c>
      <c r="G2856" s="270" t="s">
        <v>77</v>
      </c>
      <c r="H2856" s="271">
        <v>10</v>
      </c>
      <c r="I2856" s="271" t="s">
        <v>6022</v>
      </c>
      <c r="J2856" s="272">
        <v>41336</v>
      </c>
      <c r="K2856" s="42"/>
    </row>
    <row r="2857" spans="1:11" s="2" customFormat="1" ht="10.5" x14ac:dyDescent="0.15">
      <c r="A2857" s="41"/>
      <c r="B2857" s="42"/>
      <c r="C2857" s="268" t="s">
        <v>6061</v>
      </c>
      <c r="D2857" s="258" t="s">
        <v>6019</v>
      </c>
      <c r="E2857" s="258" t="s">
        <v>6062</v>
      </c>
      <c r="F2857" s="258" t="s">
        <v>6063</v>
      </c>
      <c r="G2857" s="270">
        <v>1981</v>
      </c>
      <c r="H2857" s="271">
        <v>10</v>
      </c>
      <c r="I2857" s="271" t="s">
        <v>6022</v>
      </c>
      <c r="J2857" s="272">
        <v>41336</v>
      </c>
      <c r="K2857" s="42"/>
    </row>
    <row r="2858" spans="1:11" s="2" customFormat="1" ht="21" x14ac:dyDescent="0.15">
      <c r="A2858" s="41"/>
      <c r="B2858" s="42"/>
      <c r="C2858" s="268" t="s">
        <v>6064</v>
      </c>
      <c r="D2858" s="258" t="s">
        <v>6019</v>
      </c>
      <c r="E2858" s="258" t="s">
        <v>6065</v>
      </c>
      <c r="F2858" s="258" t="s">
        <v>6066</v>
      </c>
      <c r="G2858" s="270" t="s">
        <v>77</v>
      </c>
      <c r="H2858" s="271">
        <v>10</v>
      </c>
      <c r="I2858" s="271" t="s">
        <v>6022</v>
      </c>
      <c r="J2858" s="272">
        <v>41336</v>
      </c>
      <c r="K2858" s="42"/>
    </row>
    <row r="2859" spans="1:11" s="2" customFormat="1" ht="10.5" x14ac:dyDescent="0.15">
      <c r="A2859" s="41"/>
      <c r="B2859" s="42"/>
      <c r="C2859" s="268" t="s">
        <v>6067</v>
      </c>
      <c r="D2859" s="258" t="s">
        <v>6019</v>
      </c>
      <c r="E2859" s="258" t="s">
        <v>6068</v>
      </c>
      <c r="F2859" s="258" t="s">
        <v>6069</v>
      </c>
      <c r="G2859" s="270">
        <v>1980</v>
      </c>
      <c r="H2859" s="271">
        <v>10</v>
      </c>
      <c r="I2859" s="271" t="s">
        <v>6022</v>
      </c>
      <c r="J2859" s="272">
        <v>41336</v>
      </c>
      <c r="K2859" s="42"/>
    </row>
    <row r="2860" spans="1:11" s="2" customFormat="1" ht="10.5" x14ac:dyDescent="0.15">
      <c r="A2860" s="41"/>
      <c r="B2860" s="42"/>
      <c r="C2860" s="364"/>
      <c r="D2860" s="365"/>
      <c r="E2860" s="365"/>
      <c r="F2860" s="365"/>
      <c r="G2860" s="366"/>
      <c r="H2860" s="367"/>
      <c r="I2860" s="368"/>
      <c r="J2860" s="369"/>
      <c r="K2860" s="42"/>
    </row>
    <row r="2861" spans="1:11" s="2" customFormat="1" ht="11.25" customHeight="1" x14ac:dyDescent="0.15">
      <c r="A2861" s="41"/>
      <c r="B2861" s="42"/>
      <c r="C2861" s="370"/>
      <c r="D2861" s="371"/>
      <c r="E2861" s="372" t="s">
        <v>6070</v>
      </c>
      <c r="F2861" s="371"/>
      <c r="G2861" s="373"/>
      <c r="H2861" s="374"/>
      <c r="I2861" s="374"/>
      <c r="J2861" s="375"/>
      <c r="K2861" s="42"/>
    </row>
    <row r="2862" spans="1:11" s="2" customFormat="1" ht="42" x14ac:dyDescent="0.15">
      <c r="A2862" s="41"/>
      <c r="B2862" s="42"/>
      <c r="C2862" s="268" t="s">
        <v>6071</v>
      </c>
      <c r="D2862" s="258" t="s">
        <v>6072</v>
      </c>
      <c r="E2862" s="258"/>
      <c r="F2862" s="258" t="s">
        <v>6073</v>
      </c>
      <c r="G2862" s="270" t="s">
        <v>6074</v>
      </c>
      <c r="H2862" s="271">
        <f>1+5+5</f>
        <v>11</v>
      </c>
      <c r="I2862" s="257" t="s">
        <v>6075</v>
      </c>
      <c r="J2862" s="272" t="s">
        <v>6076</v>
      </c>
      <c r="K2862" s="42"/>
    </row>
    <row r="2863" spans="1:11" s="2" customFormat="1" ht="63" x14ac:dyDescent="0.15">
      <c r="A2863" s="41"/>
      <c r="B2863" s="42"/>
      <c r="C2863" s="268" t="s">
        <v>6077</v>
      </c>
      <c r="D2863" s="258" t="s">
        <v>6072</v>
      </c>
      <c r="E2863" s="258" t="s">
        <v>6078</v>
      </c>
      <c r="F2863" s="258" t="s">
        <v>6079</v>
      </c>
      <c r="G2863" s="270" t="s">
        <v>6074</v>
      </c>
      <c r="H2863" s="271">
        <f>18*5+20</f>
        <v>110</v>
      </c>
      <c r="I2863" s="257" t="s">
        <v>6080</v>
      </c>
      <c r="J2863" s="272" t="s">
        <v>6081</v>
      </c>
      <c r="K2863" s="42"/>
    </row>
    <row r="2864" spans="1:11" s="2" customFormat="1" ht="10.5" x14ac:dyDescent="0.15">
      <c r="A2864" s="41"/>
      <c r="B2864" s="42"/>
      <c r="C2864" s="268" t="s">
        <v>6082</v>
      </c>
      <c r="D2864" s="258" t="s">
        <v>6072</v>
      </c>
      <c r="E2864" s="258" t="s">
        <v>6083</v>
      </c>
      <c r="F2864" s="258" t="s">
        <v>6084</v>
      </c>
      <c r="G2864" s="270" t="s">
        <v>6074</v>
      </c>
      <c r="H2864" s="271">
        <v>0</v>
      </c>
      <c r="I2864" s="257" t="s">
        <v>349</v>
      </c>
      <c r="J2864" s="272">
        <v>40683</v>
      </c>
      <c r="K2864" s="42"/>
    </row>
    <row r="2865" spans="1:11" s="2" customFormat="1" ht="10.5" x14ac:dyDescent="0.15">
      <c r="A2865" s="41"/>
      <c r="B2865" s="42"/>
      <c r="C2865" s="268" t="s">
        <v>6085</v>
      </c>
      <c r="D2865" s="258" t="s">
        <v>6072</v>
      </c>
      <c r="E2865" s="258"/>
      <c r="F2865" s="258" t="s">
        <v>6086</v>
      </c>
      <c r="G2865" s="270">
        <v>1946</v>
      </c>
      <c r="H2865" s="271">
        <v>5</v>
      </c>
      <c r="I2865" s="257" t="s">
        <v>679</v>
      </c>
      <c r="J2865" s="272">
        <v>42196</v>
      </c>
      <c r="K2865" s="42"/>
    </row>
    <row r="2866" spans="1:11" s="2" customFormat="1" ht="31.5" x14ac:dyDescent="0.15">
      <c r="A2866" s="41"/>
      <c r="B2866" s="42"/>
      <c r="C2866" s="268" t="s">
        <v>6087</v>
      </c>
      <c r="D2866" s="285" t="s">
        <v>6072</v>
      </c>
      <c r="E2866" s="258" t="s">
        <v>6088</v>
      </c>
      <c r="F2866" s="258" t="s">
        <v>6089</v>
      </c>
      <c r="G2866" s="270">
        <v>1955</v>
      </c>
      <c r="H2866" s="271">
        <v>75</v>
      </c>
      <c r="I2866" s="257" t="s">
        <v>40</v>
      </c>
      <c r="J2866" s="272">
        <v>42544</v>
      </c>
      <c r="K2866" s="42"/>
    </row>
    <row r="2867" spans="1:11" s="2" customFormat="1" ht="21" x14ac:dyDescent="0.15">
      <c r="A2867" s="41"/>
      <c r="B2867" s="42"/>
      <c r="C2867" s="268" t="s">
        <v>6090</v>
      </c>
      <c r="D2867" s="258" t="s">
        <v>6072</v>
      </c>
      <c r="E2867" s="258"/>
      <c r="F2867" s="258" t="s">
        <v>6091</v>
      </c>
      <c r="G2867" s="270">
        <v>1931</v>
      </c>
      <c r="H2867" s="271">
        <v>20</v>
      </c>
      <c r="I2867" s="257" t="s">
        <v>1778</v>
      </c>
      <c r="J2867" s="272">
        <v>41140</v>
      </c>
      <c r="K2867" s="42"/>
    </row>
    <row r="2868" spans="1:11" s="2" customFormat="1" ht="10.5" x14ac:dyDescent="0.15">
      <c r="A2868" s="41"/>
      <c r="B2868" s="42"/>
      <c r="C2868" s="268" t="s">
        <v>6092</v>
      </c>
      <c r="D2868" s="258" t="s">
        <v>6072</v>
      </c>
      <c r="E2868" s="258"/>
      <c r="F2868" s="258" t="s">
        <v>6093</v>
      </c>
      <c r="G2868" s="270">
        <v>1956</v>
      </c>
      <c r="H2868" s="271">
        <v>20</v>
      </c>
      <c r="I2868" s="257" t="s">
        <v>3103</v>
      </c>
      <c r="J2868" s="272">
        <v>41126</v>
      </c>
      <c r="K2868" s="42"/>
    </row>
    <row r="2869" spans="1:11" s="2" customFormat="1" ht="10.5" x14ac:dyDescent="0.15">
      <c r="A2869" s="41"/>
      <c r="B2869" s="42"/>
      <c r="C2869" s="268" t="s">
        <v>6094</v>
      </c>
      <c r="D2869" s="258" t="s">
        <v>6072</v>
      </c>
      <c r="E2869" s="258"/>
      <c r="F2869" s="258" t="s">
        <v>6095</v>
      </c>
      <c r="G2869" s="270">
        <v>1993</v>
      </c>
      <c r="H2869" s="271">
        <v>20</v>
      </c>
      <c r="I2869" s="257" t="s">
        <v>679</v>
      </c>
      <c r="J2869" s="272">
        <v>42196</v>
      </c>
      <c r="K2869" s="42"/>
    </row>
    <row r="2870" spans="1:11" s="2" customFormat="1" ht="21" x14ac:dyDescent="0.15">
      <c r="A2870" s="41"/>
      <c r="B2870" s="42"/>
      <c r="C2870" s="268" t="s">
        <v>6096</v>
      </c>
      <c r="D2870" s="296" t="s">
        <v>6097</v>
      </c>
      <c r="E2870" s="296" t="s">
        <v>6098</v>
      </c>
      <c r="F2870" s="296" t="s">
        <v>6099</v>
      </c>
      <c r="G2870" s="299">
        <v>1915</v>
      </c>
      <c r="H2870" s="300">
        <v>20</v>
      </c>
      <c r="I2870" s="300" t="s">
        <v>6100</v>
      </c>
      <c r="J2870" s="297">
        <v>40739</v>
      </c>
      <c r="K2870" s="42"/>
    </row>
    <row r="2871" spans="1:11" s="2" customFormat="1" ht="21" x14ac:dyDescent="0.15">
      <c r="A2871" s="41"/>
      <c r="B2871" s="42"/>
      <c r="C2871" s="268" t="s">
        <v>6101</v>
      </c>
      <c r="D2871" s="258" t="s">
        <v>6097</v>
      </c>
      <c r="E2871" s="258" t="s">
        <v>6102</v>
      </c>
      <c r="F2871" s="258" t="s">
        <v>6103</v>
      </c>
      <c r="G2871" s="270">
        <v>1920</v>
      </c>
      <c r="H2871" s="271">
        <v>1</v>
      </c>
      <c r="I2871" s="271" t="s">
        <v>3295</v>
      </c>
      <c r="J2871" s="272">
        <v>40369</v>
      </c>
      <c r="K2871" s="42"/>
    </row>
    <row r="2872" spans="1:11" s="2" customFormat="1" ht="10.5" x14ac:dyDescent="0.15">
      <c r="A2872" s="41"/>
      <c r="B2872" s="42"/>
      <c r="C2872" s="268" t="s">
        <v>6105</v>
      </c>
      <c r="D2872" s="258" t="s">
        <v>6097</v>
      </c>
      <c r="E2872" s="258" t="s">
        <v>6102</v>
      </c>
      <c r="F2872" s="258" t="s">
        <v>6103</v>
      </c>
      <c r="G2872" s="270">
        <v>1923</v>
      </c>
      <c r="H2872" s="271">
        <v>30</v>
      </c>
      <c r="I2872" s="271" t="s">
        <v>6106</v>
      </c>
      <c r="J2872" s="272">
        <v>39449</v>
      </c>
      <c r="K2872" s="42"/>
    </row>
    <row r="2873" spans="1:11" s="2" customFormat="1" ht="10.5" x14ac:dyDescent="0.15">
      <c r="A2873" s="41"/>
      <c r="B2873" s="42"/>
      <c r="C2873" s="268" t="s">
        <v>6108</v>
      </c>
      <c r="D2873" s="258" t="s">
        <v>6097</v>
      </c>
      <c r="E2873" s="258" t="s">
        <v>6102</v>
      </c>
      <c r="F2873" s="258" t="s">
        <v>6103</v>
      </c>
      <c r="G2873" s="270" t="s">
        <v>6109</v>
      </c>
      <c r="H2873" s="271">
        <v>20</v>
      </c>
      <c r="I2873" s="271" t="s">
        <v>2842</v>
      </c>
      <c r="J2873" s="272">
        <v>40158</v>
      </c>
      <c r="K2873" s="42"/>
    </row>
    <row r="2874" spans="1:11" s="2" customFormat="1" ht="10.5" x14ac:dyDescent="0.15">
      <c r="A2874" s="41"/>
      <c r="B2874" s="42"/>
      <c r="C2874" s="268" t="s">
        <v>6111</v>
      </c>
      <c r="D2874" s="258" t="s">
        <v>6097</v>
      </c>
      <c r="E2874" s="258" t="s">
        <v>6102</v>
      </c>
      <c r="F2874" s="258" t="s">
        <v>6112</v>
      </c>
      <c r="G2874" s="270" t="s">
        <v>6113</v>
      </c>
      <c r="H2874" s="275">
        <f>(290/19)-0.01</f>
        <v>15.253157894736843</v>
      </c>
      <c r="I2874" s="271" t="s">
        <v>1368</v>
      </c>
      <c r="J2874" s="272">
        <v>40370</v>
      </c>
      <c r="K2874" s="42"/>
    </row>
    <row r="2875" spans="1:11" s="2" customFormat="1" ht="21" x14ac:dyDescent="0.15">
      <c r="A2875" s="41"/>
      <c r="B2875" s="42"/>
      <c r="C2875" s="268" t="s">
        <v>6115</v>
      </c>
      <c r="D2875" s="285" t="s">
        <v>6097</v>
      </c>
      <c r="E2875" s="258" t="s">
        <v>6102</v>
      </c>
      <c r="F2875" s="258" t="s">
        <v>6116</v>
      </c>
      <c r="G2875" s="270">
        <v>1889</v>
      </c>
      <c r="H2875" s="271">
        <v>9</v>
      </c>
      <c r="I2875" s="271" t="s">
        <v>6117</v>
      </c>
      <c r="J2875" s="272">
        <v>42929</v>
      </c>
      <c r="K2875" s="42"/>
    </row>
    <row r="2876" spans="1:11" s="2" customFormat="1" ht="21" x14ac:dyDescent="0.15">
      <c r="A2876" s="41"/>
      <c r="B2876" s="42"/>
      <c r="C2876" s="268" t="s">
        <v>6118</v>
      </c>
      <c r="D2876" s="258" t="s">
        <v>6097</v>
      </c>
      <c r="E2876" s="258" t="s">
        <v>6102</v>
      </c>
      <c r="F2876" s="258" t="s">
        <v>6119</v>
      </c>
      <c r="G2876" s="270">
        <v>1892</v>
      </c>
      <c r="H2876" s="271">
        <v>1</v>
      </c>
      <c r="I2876" s="271" t="s">
        <v>3295</v>
      </c>
      <c r="J2876" s="272">
        <v>40369</v>
      </c>
      <c r="K2876" s="42"/>
    </row>
    <row r="2877" spans="1:11" s="2" customFormat="1" ht="10.5" x14ac:dyDescent="0.15">
      <c r="A2877" s="41"/>
      <c r="B2877" s="42"/>
      <c r="C2877" s="268" t="s">
        <v>6120</v>
      </c>
      <c r="D2877" s="258" t="s">
        <v>6097</v>
      </c>
      <c r="E2877" s="258" t="s">
        <v>6102</v>
      </c>
      <c r="F2877" s="258" t="s">
        <v>6121</v>
      </c>
      <c r="G2877" s="270">
        <v>1953</v>
      </c>
      <c r="H2877" s="271">
        <v>10</v>
      </c>
      <c r="I2877" s="271" t="s">
        <v>36</v>
      </c>
      <c r="J2877" s="272">
        <v>39637</v>
      </c>
      <c r="K2877" s="42"/>
    </row>
    <row r="2878" spans="1:11" s="2" customFormat="1" ht="21" x14ac:dyDescent="0.15">
      <c r="A2878" s="41"/>
      <c r="B2878" s="42"/>
      <c r="C2878" s="268" t="s">
        <v>6104</v>
      </c>
      <c r="D2878" s="258" t="s">
        <v>6097</v>
      </c>
      <c r="E2878" s="258" t="s">
        <v>6102</v>
      </c>
      <c r="F2878" s="258" t="s">
        <v>6123</v>
      </c>
      <c r="G2878" s="270">
        <v>1899</v>
      </c>
      <c r="H2878" s="271">
        <v>10</v>
      </c>
      <c r="I2878" s="271" t="s">
        <v>6100</v>
      </c>
      <c r="J2878" s="272">
        <v>41009</v>
      </c>
      <c r="K2878" s="42"/>
    </row>
    <row r="2879" spans="1:11" s="2" customFormat="1" ht="31.5" x14ac:dyDescent="0.15">
      <c r="A2879" s="41"/>
      <c r="B2879" s="42"/>
      <c r="C2879" s="268" t="s">
        <v>6107</v>
      </c>
      <c r="D2879" s="258" t="s">
        <v>6097</v>
      </c>
      <c r="E2879" s="258" t="s">
        <v>6102</v>
      </c>
      <c r="F2879" s="258" t="s">
        <v>6124</v>
      </c>
      <c r="G2879" s="270" t="s">
        <v>6125</v>
      </c>
      <c r="H2879" s="271">
        <f>25+10</f>
        <v>35</v>
      </c>
      <c r="I2879" s="271" t="s">
        <v>6126</v>
      </c>
      <c r="J2879" s="272" t="s">
        <v>6127</v>
      </c>
      <c r="K2879" s="42"/>
    </row>
    <row r="2880" spans="1:11" s="2" customFormat="1" ht="21" x14ac:dyDescent="0.15">
      <c r="A2880" s="41"/>
      <c r="B2880" s="42"/>
      <c r="C2880" s="268" t="s">
        <v>6114</v>
      </c>
      <c r="D2880" s="258" t="s">
        <v>6097</v>
      </c>
      <c r="E2880" s="258" t="s">
        <v>6102</v>
      </c>
      <c r="F2880" s="258" t="s">
        <v>6128</v>
      </c>
      <c r="G2880" s="270">
        <v>1905</v>
      </c>
      <c r="H2880" s="271">
        <v>20</v>
      </c>
      <c r="I2880" s="271" t="s">
        <v>6129</v>
      </c>
      <c r="J2880" s="272">
        <v>41489</v>
      </c>
      <c r="K2880" s="42"/>
    </row>
    <row r="2881" spans="1:11" s="2" customFormat="1" ht="21" x14ac:dyDescent="0.15">
      <c r="A2881" s="41"/>
      <c r="B2881" s="42"/>
      <c r="C2881" s="268" t="s">
        <v>6110</v>
      </c>
      <c r="D2881" s="258" t="s">
        <v>6097</v>
      </c>
      <c r="E2881" s="258" t="s">
        <v>6102</v>
      </c>
      <c r="F2881" s="258" t="s">
        <v>6130</v>
      </c>
      <c r="G2881" s="270" t="s">
        <v>6131</v>
      </c>
      <c r="H2881" s="271">
        <v>40</v>
      </c>
      <c r="I2881" s="271" t="s">
        <v>6132</v>
      </c>
      <c r="J2881" s="272">
        <v>40768</v>
      </c>
      <c r="K2881" s="42"/>
    </row>
    <row r="2882" spans="1:11" s="2" customFormat="1" ht="21" x14ac:dyDescent="0.15">
      <c r="A2882" s="41"/>
      <c r="B2882" s="42"/>
      <c r="C2882" s="268" t="s">
        <v>6122</v>
      </c>
      <c r="D2882" s="258" t="s">
        <v>6097</v>
      </c>
      <c r="E2882" s="258" t="s">
        <v>6102</v>
      </c>
      <c r="F2882" s="258" t="s">
        <v>6133</v>
      </c>
      <c r="G2882" s="270" t="s">
        <v>6134</v>
      </c>
      <c r="H2882" s="271">
        <v>40</v>
      </c>
      <c r="I2882" s="271" t="s">
        <v>6132</v>
      </c>
      <c r="J2882" s="272">
        <v>40768</v>
      </c>
      <c r="K2882" s="42"/>
    </row>
    <row r="2883" spans="1:11" s="2" customFormat="1" ht="10.5" x14ac:dyDescent="0.15">
      <c r="A2883" s="41"/>
      <c r="B2883" s="42"/>
      <c r="C2883" s="268" t="s">
        <v>6135</v>
      </c>
      <c r="D2883" s="258" t="s">
        <v>6097</v>
      </c>
      <c r="E2883" s="258" t="s">
        <v>6102</v>
      </c>
      <c r="F2883" s="258" t="s">
        <v>6136</v>
      </c>
      <c r="G2883" s="270">
        <v>1913</v>
      </c>
      <c r="H2883" s="271">
        <v>7.15</v>
      </c>
      <c r="I2883" s="271" t="s">
        <v>520</v>
      </c>
      <c r="J2883" s="272">
        <v>39885</v>
      </c>
      <c r="K2883" s="42"/>
    </row>
    <row r="2884" spans="1:11" s="2" customFormat="1" ht="21" x14ac:dyDescent="0.15">
      <c r="A2884" s="41"/>
      <c r="B2884" s="42"/>
      <c r="C2884" s="268" t="s">
        <v>6137</v>
      </c>
      <c r="D2884" s="285" t="s">
        <v>6138</v>
      </c>
      <c r="E2884" s="258" t="s">
        <v>6139</v>
      </c>
      <c r="F2884" s="258" t="s">
        <v>6140</v>
      </c>
      <c r="G2884" s="270" t="s">
        <v>6141</v>
      </c>
      <c r="H2884" s="271">
        <v>10</v>
      </c>
      <c r="I2884" s="271" t="s">
        <v>6142</v>
      </c>
      <c r="J2884" s="272">
        <v>42665</v>
      </c>
      <c r="K2884" s="42"/>
    </row>
    <row r="2885" spans="1:11" s="2" customFormat="1" ht="21" x14ac:dyDescent="0.15">
      <c r="A2885" s="41"/>
      <c r="B2885" s="42"/>
      <c r="C2885" s="268" t="s">
        <v>6143</v>
      </c>
      <c r="D2885" s="258" t="s">
        <v>6138</v>
      </c>
      <c r="E2885" s="258" t="s">
        <v>6144</v>
      </c>
      <c r="F2885" s="258" t="s">
        <v>6145</v>
      </c>
      <c r="G2885" s="270">
        <v>1928</v>
      </c>
      <c r="H2885" s="275">
        <f>(100/13)+0.01</f>
        <v>7.7023076923076923</v>
      </c>
      <c r="I2885" s="257" t="s">
        <v>6146</v>
      </c>
      <c r="J2885" s="272">
        <v>40382</v>
      </c>
      <c r="K2885" s="42"/>
    </row>
    <row r="2886" spans="1:11" s="2" customFormat="1" ht="21" x14ac:dyDescent="0.15">
      <c r="A2886" s="41"/>
      <c r="B2886" s="42"/>
      <c r="C2886" s="268" t="s">
        <v>6147</v>
      </c>
      <c r="D2886" s="258" t="s">
        <v>6097</v>
      </c>
      <c r="E2886" s="258" t="s">
        <v>6148</v>
      </c>
      <c r="F2886" s="258" t="s">
        <v>6149</v>
      </c>
      <c r="G2886" s="270">
        <v>1928</v>
      </c>
      <c r="H2886" s="271">
        <v>1</v>
      </c>
      <c r="I2886" s="271" t="s">
        <v>3922</v>
      </c>
      <c r="J2886" s="272">
        <v>40438</v>
      </c>
      <c r="K2886" s="42"/>
    </row>
    <row r="2887" spans="1:11" s="2" customFormat="1" ht="10.5" x14ac:dyDescent="0.15">
      <c r="A2887" s="41"/>
      <c r="B2887" s="278"/>
      <c r="C2887" s="268" t="s">
        <v>6150</v>
      </c>
      <c r="D2887" s="285" t="s">
        <v>6138</v>
      </c>
      <c r="E2887" s="258" t="s">
        <v>6151</v>
      </c>
      <c r="F2887" s="296" t="s">
        <v>6152</v>
      </c>
      <c r="G2887" s="257">
        <v>1903</v>
      </c>
      <c r="H2887" s="270">
        <v>40</v>
      </c>
      <c r="I2887" s="257" t="s">
        <v>144</v>
      </c>
      <c r="J2887" s="297">
        <v>43146</v>
      </c>
      <c r="K2887" s="42"/>
    </row>
    <row r="2888" spans="1:11" s="2" customFormat="1" ht="21" x14ac:dyDescent="0.15">
      <c r="A2888" s="41"/>
      <c r="B2888" s="42"/>
      <c r="C2888" s="268" t="s">
        <v>6153</v>
      </c>
      <c r="D2888" s="258" t="s">
        <v>6138</v>
      </c>
      <c r="E2888" s="258" t="s">
        <v>6154</v>
      </c>
      <c r="F2888" s="258" t="s">
        <v>6155</v>
      </c>
      <c r="G2888" s="270" t="s">
        <v>6156</v>
      </c>
      <c r="H2888" s="275">
        <f>(100/13)+0.01</f>
        <v>7.7023076923076923</v>
      </c>
      <c r="I2888" s="257" t="s">
        <v>6146</v>
      </c>
      <c r="J2888" s="272">
        <v>40382</v>
      </c>
      <c r="K2888" s="42"/>
    </row>
    <row r="2889" spans="1:11" s="2" customFormat="1" ht="21" x14ac:dyDescent="0.15">
      <c r="A2889" s="41"/>
      <c r="B2889" s="42"/>
      <c r="C2889" s="268" t="s">
        <v>6157</v>
      </c>
      <c r="D2889" s="258" t="s">
        <v>6097</v>
      </c>
      <c r="E2889" s="258" t="s">
        <v>6158</v>
      </c>
      <c r="F2889" s="258" t="s">
        <v>6159</v>
      </c>
      <c r="G2889" s="270">
        <v>1934</v>
      </c>
      <c r="H2889" s="271">
        <v>20</v>
      </c>
      <c r="I2889" s="257" t="s">
        <v>1417</v>
      </c>
      <c r="J2889" s="272">
        <v>41826</v>
      </c>
      <c r="K2889" s="42"/>
    </row>
    <row r="2890" spans="1:11" s="2" customFormat="1" ht="21" x14ac:dyDescent="0.15">
      <c r="A2890" s="41" t="s">
        <v>1</v>
      </c>
      <c r="B2890" s="42"/>
      <c r="C2890" s="268" t="s">
        <v>6160</v>
      </c>
      <c r="D2890" s="258" t="s">
        <v>6097</v>
      </c>
      <c r="E2890" s="258" t="s">
        <v>6161</v>
      </c>
      <c r="F2890" s="258" t="s">
        <v>6162</v>
      </c>
      <c r="G2890" s="270">
        <v>1871</v>
      </c>
      <c r="H2890" s="271">
        <v>7.15</v>
      </c>
      <c r="I2890" s="257" t="s">
        <v>520</v>
      </c>
      <c r="J2890" s="272">
        <v>39885</v>
      </c>
      <c r="K2890" s="42"/>
    </row>
    <row r="2891" spans="1:11" s="2" customFormat="1" ht="21" x14ac:dyDescent="0.15">
      <c r="A2891" s="41"/>
      <c r="B2891" s="42"/>
      <c r="C2891" s="268" t="s">
        <v>6163</v>
      </c>
      <c r="D2891" s="285" t="s">
        <v>6097</v>
      </c>
      <c r="E2891" s="258" t="s">
        <v>6164</v>
      </c>
      <c r="F2891" s="258" t="s">
        <v>6165</v>
      </c>
      <c r="G2891" s="270">
        <v>1880</v>
      </c>
      <c r="H2891" s="271">
        <v>0</v>
      </c>
      <c r="I2891" s="257" t="s">
        <v>683</v>
      </c>
      <c r="J2891" s="272">
        <v>42894</v>
      </c>
      <c r="K2891" s="42"/>
    </row>
    <row r="2892" spans="1:11" s="2" customFormat="1" ht="21" x14ac:dyDescent="0.15">
      <c r="A2892" s="41"/>
      <c r="B2892" s="42"/>
      <c r="C2892" s="268" t="s">
        <v>6166</v>
      </c>
      <c r="D2892" s="285" t="s">
        <v>6097</v>
      </c>
      <c r="E2892" s="258" t="s">
        <v>6164</v>
      </c>
      <c r="F2892" s="258" t="s">
        <v>6165</v>
      </c>
      <c r="G2892" s="270">
        <v>1893</v>
      </c>
      <c r="H2892" s="271">
        <v>20</v>
      </c>
      <c r="I2892" s="257" t="s">
        <v>511</v>
      </c>
      <c r="J2892" s="272">
        <v>42953</v>
      </c>
      <c r="K2892" s="42"/>
    </row>
    <row r="2893" spans="1:11" s="2" customFormat="1" ht="10.5" x14ac:dyDescent="0.15">
      <c r="A2893" s="41"/>
      <c r="B2893" s="42"/>
      <c r="C2893" s="268" t="s">
        <v>6167</v>
      </c>
      <c r="D2893" s="285" t="s">
        <v>6097</v>
      </c>
      <c r="E2893" s="258" t="s">
        <v>6168</v>
      </c>
      <c r="F2893" s="258" t="s">
        <v>6169</v>
      </c>
      <c r="G2893" s="270">
        <v>1889</v>
      </c>
      <c r="H2893" s="271">
        <v>0</v>
      </c>
      <c r="I2893" s="257" t="s">
        <v>683</v>
      </c>
      <c r="J2893" s="272">
        <v>42894</v>
      </c>
      <c r="K2893" s="42"/>
    </row>
    <row r="2894" spans="1:11" s="2" customFormat="1" ht="31.5" x14ac:dyDescent="0.15">
      <c r="A2894" s="41" t="s">
        <v>1</v>
      </c>
      <c r="B2894" s="42"/>
      <c r="C2894" s="268" t="s">
        <v>6170</v>
      </c>
      <c r="D2894" s="258" t="s">
        <v>6097</v>
      </c>
      <c r="E2894" s="258" t="s">
        <v>6171</v>
      </c>
      <c r="F2894" s="258" t="s">
        <v>6172</v>
      </c>
      <c r="G2894" s="270">
        <v>1899</v>
      </c>
      <c r="H2894" s="271">
        <v>10</v>
      </c>
      <c r="I2894" s="257" t="s">
        <v>6100</v>
      </c>
      <c r="J2894" s="272">
        <v>41009</v>
      </c>
      <c r="K2894" s="42"/>
    </row>
    <row r="2895" spans="1:11" s="2" customFormat="1" ht="21" x14ac:dyDescent="0.15">
      <c r="A2895" s="41"/>
      <c r="B2895" s="42"/>
      <c r="C2895" s="268" t="s">
        <v>6173</v>
      </c>
      <c r="D2895" s="258" t="s">
        <v>6138</v>
      </c>
      <c r="E2895" s="258" t="s">
        <v>6174</v>
      </c>
      <c r="F2895" s="258" t="s">
        <v>6175</v>
      </c>
      <c r="G2895" s="270" t="s">
        <v>6156</v>
      </c>
      <c r="H2895" s="275">
        <f>(100/13)+0.01</f>
        <v>7.7023076923076923</v>
      </c>
      <c r="I2895" s="257" t="s">
        <v>6146</v>
      </c>
      <c r="J2895" s="272">
        <v>40382</v>
      </c>
      <c r="K2895" s="42"/>
    </row>
    <row r="2896" spans="1:11" s="2" customFormat="1" ht="21" x14ac:dyDescent="0.15">
      <c r="A2896" s="41"/>
      <c r="B2896" s="42"/>
      <c r="C2896" s="268" t="s">
        <v>6176</v>
      </c>
      <c r="D2896" s="258" t="s">
        <v>6177</v>
      </c>
      <c r="E2896" s="258" t="s">
        <v>6178</v>
      </c>
      <c r="F2896" s="258" t="s">
        <v>6179</v>
      </c>
      <c r="G2896" s="270" t="s">
        <v>6180</v>
      </c>
      <c r="H2896" s="271">
        <f>200*0.9</f>
        <v>180</v>
      </c>
      <c r="I2896" s="257" t="s">
        <v>365</v>
      </c>
      <c r="J2896" s="272">
        <v>41929</v>
      </c>
      <c r="K2896" s="42"/>
    </row>
    <row r="2897" spans="1:11" s="2" customFormat="1" ht="31.5" x14ac:dyDescent="0.15">
      <c r="A2897" s="41"/>
      <c r="B2897" s="42"/>
      <c r="C2897" s="268" t="s">
        <v>6181</v>
      </c>
      <c r="D2897" s="258" t="s">
        <v>6177</v>
      </c>
      <c r="E2897" s="258" t="s">
        <v>6182</v>
      </c>
      <c r="F2897" s="258" t="s">
        <v>6183</v>
      </c>
      <c r="G2897" s="270">
        <v>1908</v>
      </c>
      <c r="H2897" s="275">
        <f>(290/19)-0.01</f>
        <v>15.253157894736843</v>
      </c>
      <c r="I2897" s="271" t="s">
        <v>1368</v>
      </c>
      <c r="J2897" s="272">
        <v>40370</v>
      </c>
      <c r="K2897" s="42"/>
    </row>
    <row r="2898" spans="1:11" s="2" customFormat="1" ht="31.5" x14ac:dyDescent="0.15">
      <c r="A2898" s="41"/>
      <c r="B2898" s="42"/>
      <c r="C2898" s="268" t="s">
        <v>6184</v>
      </c>
      <c r="D2898" s="258" t="s">
        <v>6138</v>
      </c>
      <c r="E2898" s="258" t="s">
        <v>6185</v>
      </c>
      <c r="F2898" s="258" t="s">
        <v>6186</v>
      </c>
      <c r="G2898" s="270">
        <v>1928</v>
      </c>
      <c r="H2898" s="275">
        <f>(100/13)+0.01</f>
        <v>7.7023076923076923</v>
      </c>
      <c r="I2898" s="257" t="s">
        <v>6146</v>
      </c>
      <c r="J2898" s="272">
        <v>40382</v>
      </c>
      <c r="K2898" s="42"/>
    </row>
    <row r="2899" spans="1:11" s="2" customFormat="1" ht="21" x14ac:dyDescent="0.15">
      <c r="A2899" s="41"/>
      <c r="B2899" s="42"/>
      <c r="C2899" s="268" t="s">
        <v>6187</v>
      </c>
      <c r="D2899" s="258" t="s">
        <v>6138</v>
      </c>
      <c r="E2899" s="258" t="s">
        <v>99</v>
      </c>
      <c r="F2899" s="258" t="s">
        <v>6188</v>
      </c>
      <c r="G2899" s="270">
        <v>1927</v>
      </c>
      <c r="H2899" s="275">
        <f>(100/13)+0.01</f>
        <v>7.7023076923076923</v>
      </c>
      <c r="I2899" s="257" t="s">
        <v>6146</v>
      </c>
      <c r="J2899" s="272">
        <v>40382</v>
      </c>
      <c r="K2899" s="42"/>
    </row>
    <row r="2900" spans="1:11" s="2" customFormat="1" ht="21" x14ac:dyDescent="0.15">
      <c r="A2900" s="41"/>
      <c r="B2900" s="42"/>
      <c r="C2900" s="268" t="s">
        <v>6189</v>
      </c>
      <c r="D2900" s="258" t="s">
        <v>6138</v>
      </c>
      <c r="E2900" s="258" t="s">
        <v>99</v>
      </c>
      <c r="F2900" s="258" t="s">
        <v>6190</v>
      </c>
      <c r="G2900" s="270">
        <v>1927</v>
      </c>
      <c r="H2900" s="275">
        <f>(100/13)+0.01</f>
        <v>7.7023076923076923</v>
      </c>
      <c r="I2900" s="257" t="s">
        <v>6146</v>
      </c>
      <c r="J2900" s="272">
        <v>40382</v>
      </c>
      <c r="K2900" s="42"/>
    </row>
    <row r="2901" spans="1:11" s="2" customFormat="1" ht="31.5" x14ac:dyDescent="0.15">
      <c r="A2901" s="41"/>
      <c r="B2901" s="42"/>
      <c r="C2901" s="268" t="s">
        <v>6191</v>
      </c>
      <c r="D2901" s="258" t="s">
        <v>6138</v>
      </c>
      <c r="E2901" s="258" t="s">
        <v>6192</v>
      </c>
      <c r="F2901" s="258" t="s">
        <v>6193</v>
      </c>
      <c r="G2901" s="270">
        <v>1928</v>
      </c>
      <c r="H2901" s="275">
        <f>(100/13)+0.01</f>
        <v>7.7023076923076923</v>
      </c>
      <c r="I2901" s="257" t="s">
        <v>6146</v>
      </c>
      <c r="J2901" s="272">
        <v>40382</v>
      </c>
      <c r="K2901" s="42"/>
    </row>
    <row r="2902" spans="1:11" s="2" customFormat="1" ht="10.5" x14ac:dyDescent="0.15">
      <c r="A2902" s="41"/>
      <c r="B2902" s="42"/>
      <c r="C2902" s="268" t="s">
        <v>6194</v>
      </c>
      <c r="D2902" s="258" t="s">
        <v>6097</v>
      </c>
      <c r="E2902" s="269"/>
      <c r="F2902" s="269" t="s">
        <v>6195</v>
      </c>
      <c r="G2902" s="270">
        <v>1896</v>
      </c>
      <c r="H2902" s="271">
        <v>5</v>
      </c>
      <c r="I2902" s="257" t="s">
        <v>184</v>
      </c>
      <c r="J2902" s="272">
        <v>39327</v>
      </c>
      <c r="K2902" s="42"/>
    </row>
    <row r="2903" spans="1:11" s="2" customFormat="1" ht="10.5" x14ac:dyDescent="0.15">
      <c r="A2903" s="41"/>
      <c r="B2903" s="42"/>
      <c r="C2903" s="268" t="s">
        <v>6196</v>
      </c>
      <c r="D2903" s="258" t="s">
        <v>6097</v>
      </c>
      <c r="E2903" s="269"/>
      <c r="F2903" s="269" t="s">
        <v>6195</v>
      </c>
      <c r="G2903" s="270">
        <v>1909</v>
      </c>
      <c r="H2903" s="271">
        <v>0</v>
      </c>
      <c r="I2903" s="257" t="s">
        <v>1258</v>
      </c>
      <c r="J2903" s="272">
        <v>39715</v>
      </c>
      <c r="K2903" s="42"/>
    </row>
    <row r="2904" spans="1:11" s="2" customFormat="1" ht="52.5" x14ac:dyDescent="0.15">
      <c r="A2904" s="41"/>
      <c r="B2904" s="42"/>
      <c r="C2904" s="268" t="s">
        <v>6197</v>
      </c>
      <c r="D2904" s="258" t="s">
        <v>6138</v>
      </c>
      <c r="E2904" s="258" t="s">
        <v>6198</v>
      </c>
      <c r="F2904" s="258" t="s">
        <v>6199</v>
      </c>
      <c r="G2904" s="270">
        <v>1928</v>
      </c>
      <c r="H2904" s="275">
        <f>((100/13))*3+0.02</f>
        <v>23.096923076923076</v>
      </c>
      <c r="I2904" s="257" t="s">
        <v>6146</v>
      </c>
      <c r="J2904" s="272">
        <v>40382</v>
      </c>
      <c r="K2904" s="42"/>
    </row>
    <row r="2905" spans="1:11" s="2" customFormat="1" ht="21" x14ac:dyDescent="0.15">
      <c r="A2905" s="41"/>
      <c r="B2905" s="42"/>
      <c r="C2905" s="268" t="s">
        <v>6200</v>
      </c>
      <c r="D2905" s="258" t="s">
        <v>6138</v>
      </c>
      <c r="E2905" s="258" t="s">
        <v>6201</v>
      </c>
      <c r="F2905" s="258" t="s">
        <v>6202</v>
      </c>
      <c r="G2905" s="270">
        <v>1928</v>
      </c>
      <c r="H2905" s="275">
        <f>(100/13)+0.01</f>
        <v>7.7023076923076923</v>
      </c>
      <c r="I2905" s="257" t="s">
        <v>6146</v>
      </c>
      <c r="J2905" s="272">
        <v>40382</v>
      </c>
      <c r="K2905" s="42"/>
    </row>
    <row r="2906" spans="1:11" s="2" customFormat="1" ht="21" x14ac:dyDescent="0.15">
      <c r="A2906" s="41"/>
      <c r="B2906" s="42"/>
      <c r="C2906" s="268" t="s">
        <v>6203</v>
      </c>
      <c r="D2906" s="258" t="s">
        <v>6097</v>
      </c>
      <c r="E2906" s="258" t="s">
        <v>6204</v>
      </c>
      <c r="F2906" s="258" t="s">
        <v>6205</v>
      </c>
      <c r="G2906" s="270">
        <v>1920</v>
      </c>
      <c r="H2906" s="271">
        <v>50</v>
      </c>
      <c r="I2906" s="257" t="s">
        <v>36</v>
      </c>
      <c r="J2906" s="272">
        <v>40558</v>
      </c>
      <c r="K2906" s="42"/>
    </row>
    <row r="2907" spans="1:11" s="2" customFormat="1" ht="21" x14ac:dyDescent="0.15">
      <c r="A2907" s="41"/>
      <c r="B2907" s="42"/>
      <c r="C2907" s="268" t="s">
        <v>6206</v>
      </c>
      <c r="D2907" s="258" t="s">
        <v>6097</v>
      </c>
      <c r="E2907" s="258" t="s">
        <v>6207</v>
      </c>
      <c r="F2907" s="258" t="s">
        <v>6208</v>
      </c>
      <c r="G2907" s="270">
        <v>1912</v>
      </c>
      <c r="H2907" s="271">
        <v>20</v>
      </c>
      <c r="I2907" s="257" t="s">
        <v>679</v>
      </c>
      <c r="J2907" s="272">
        <v>42196</v>
      </c>
      <c r="K2907" s="42"/>
    </row>
    <row r="2908" spans="1:11" s="2" customFormat="1" ht="21" x14ac:dyDescent="0.15">
      <c r="A2908" s="41"/>
      <c r="B2908" s="42"/>
      <c r="C2908" s="268" t="s">
        <v>6209</v>
      </c>
      <c r="D2908" s="258" t="s">
        <v>6097</v>
      </c>
      <c r="E2908" s="258" t="s">
        <v>6210</v>
      </c>
      <c r="F2908" s="258" t="s">
        <v>6211</v>
      </c>
      <c r="G2908" s="270">
        <v>1915</v>
      </c>
      <c r="H2908" s="271">
        <v>0</v>
      </c>
      <c r="I2908" s="257" t="s">
        <v>3710</v>
      </c>
      <c r="J2908" s="272">
        <v>41747</v>
      </c>
      <c r="K2908" s="42"/>
    </row>
    <row r="2909" spans="1:11" s="2" customFormat="1" ht="21" x14ac:dyDescent="0.15">
      <c r="A2909" s="41"/>
      <c r="B2909" s="42"/>
      <c r="C2909" s="268" t="s">
        <v>6212</v>
      </c>
      <c r="D2909" s="258" t="s">
        <v>6097</v>
      </c>
      <c r="E2909" s="258" t="s">
        <v>6213</v>
      </c>
      <c r="F2909" s="258" t="s">
        <v>6214</v>
      </c>
      <c r="G2909" s="270"/>
      <c r="H2909" s="271"/>
      <c r="I2909" s="257"/>
      <c r="J2909" s="272"/>
      <c r="K2909" s="42"/>
    </row>
    <row r="2910" spans="1:11" s="2" customFormat="1" ht="10.5" x14ac:dyDescent="0.15">
      <c r="A2910" s="41"/>
      <c r="B2910" s="42"/>
      <c r="C2910" s="268" t="s">
        <v>6215</v>
      </c>
      <c r="D2910" s="258" t="s">
        <v>6097</v>
      </c>
      <c r="E2910" s="269" t="s">
        <v>6216</v>
      </c>
      <c r="F2910" s="269" t="s">
        <v>6217</v>
      </c>
      <c r="G2910" s="270">
        <v>1907</v>
      </c>
      <c r="H2910" s="271">
        <v>0</v>
      </c>
      <c r="I2910" s="257" t="s">
        <v>1258</v>
      </c>
      <c r="J2910" s="272">
        <v>39715</v>
      </c>
      <c r="K2910" s="42"/>
    </row>
    <row r="2911" spans="1:11" s="2" customFormat="1" ht="21" x14ac:dyDescent="0.15">
      <c r="A2911" s="41"/>
      <c r="B2911" s="42"/>
      <c r="C2911" s="268" t="s">
        <v>6218</v>
      </c>
      <c r="D2911" s="258" t="s">
        <v>6097</v>
      </c>
      <c r="E2911" s="258" t="s">
        <v>6219</v>
      </c>
      <c r="F2911" s="258" t="s">
        <v>6220</v>
      </c>
      <c r="G2911" s="270">
        <v>1900</v>
      </c>
      <c r="H2911" s="271">
        <v>20</v>
      </c>
      <c r="I2911" s="257" t="s">
        <v>126</v>
      </c>
      <c r="J2911" s="272"/>
      <c r="K2911" s="42"/>
    </row>
    <row r="2912" spans="1:11" s="2" customFormat="1" ht="21" x14ac:dyDescent="0.15">
      <c r="A2912" s="41"/>
      <c r="B2912" s="42"/>
      <c r="C2912" s="268" t="s">
        <v>6221</v>
      </c>
      <c r="D2912" s="258" t="s">
        <v>6097</v>
      </c>
      <c r="E2912" s="258" t="s">
        <v>1676</v>
      </c>
      <c r="F2912" s="258" t="s">
        <v>6222</v>
      </c>
      <c r="G2912" s="270">
        <v>1920</v>
      </c>
      <c r="H2912" s="271">
        <v>1</v>
      </c>
      <c r="I2912" s="257" t="s">
        <v>3295</v>
      </c>
      <c r="J2912" s="272">
        <v>40369</v>
      </c>
      <c r="K2912" s="42"/>
    </row>
    <row r="2913" spans="1:11" s="2" customFormat="1" ht="42" x14ac:dyDescent="0.15">
      <c r="A2913" s="41"/>
      <c r="B2913" s="42"/>
      <c r="C2913" s="268" t="s">
        <v>6223</v>
      </c>
      <c r="D2913" s="258" t="s">
        <v>6097</v>
      </c>
      <c r="E2913" s="258" t="s">
        <v>6224</v>
      </c>
      <c r="F2913" s="258" t="s">
        <v>6225</v>
      </c>
      <c r="G2913" s="270">
        <v>1910</v>
      </c>
      <c r="H2913" s="271">
        <v>25</v>
      </c>
      <c r="I2913" s="257" t="s">
        <v>3542</v>
      </c>
      <c r="J2913" s="272">
        <v>40383</v>
      </c>
      <c r="K2913" s="42"/>
    </row>
    <row r="2914" spans="1:11" s="2" customFormat="1" ht="21" x14ac:dyDescent="0.15">
      <c r="A2914" s="41"/>
      <c r="B2914" s="42"/>
      <c r="C2914" s="268" t="s">
        <v>6226</v>
      </c>
      <c r="D2914" s="258" t="s">
        <v>6097</v>
      </c>
      <c r="E2914" s="258" t="s">
        <v>1676</v>
      </c>
      <c r="F2914" s="258" t="s">
        <v>6227</v>
      </c>
      <c r="G2914" s="270">
        <v>1934</v>
      </c>
      <c r="H2914" s="271">
        <v>20</v>
      </c>
      <c r="I2914" s="257" t="s">
        <v>6100</v>
      </c>
      <c r="J2914" s="272">
        <v>41009</v>
      </c>
      <c r="K2914" s="42"/>
    </row>
    <row r="2915" spans="1:11" s="2" customFormat="1" ht="21" x14ac:dyDescent="0.15">
      <c r="A2915" s="41"/>
      <c r="B2915" s="42"/>
      <c r="C2915" s="268" t="s">
        <v>6228</v>
      </c>
      <c r="D2915" s="258" t="s">
        <v>6097</v>
      </c>
      <c r="E2915" s="258" t="s">
        <v>1676</v>
      </c>
      <c r="F2915" s="258" t="s">
        <v>6229</v>
      </c>
      <c r="G2915" s="270">
        <v>1937</v>
      </c>
      <c r="H2915" s="271">
        <v>30</v>
      </c>
      <c r="I2915" s="257" t="s">
        <v>6100</v>
      </c>
      <c r="J2915" s="272">
        <v>41009</v>
      </c>
      <c r="K2915" s="42"/>
    </row>
    <row r="2916" spans="1:11" s="2" customFormat="1" ht="31.5" x14ac:dyDescent="0.15">
      <c r="A2916" s="41"/>
      <c r="B2916" s="42"/>
      <c r="C2916" s="268" t="s">
        <v>6230</v>
      </c>
      <c r="D2916" s="258" t="s">
        <v>6097</v>
      </c>
      <c r="E2916" s="258" t="s">
        <v>1676</v>
      </c>
      <c r="F2916" s="258" t="s">
        <v>6231</v>
      </c>
      <c r="G2916" s="270">
        <v>1928</v>
      </c>
      <c r="H2916" s="275">
        <f>(100/13)+0.01</f>
        <v>7.7023076923076923</v>
      </c>
      <c r="I2916" s="257" t="s">
        <v>6146</v>
      </c>
      <c r="J2916" s="272">
        <v>40382</v>
      </c>
      <c r="K2916" s="42"/>
    </row>
    <row r="2917" spans="1:11" s="2" customFormat="1" ht="31.5" x14ac:dyDescent="0.15">
      <c r="A2917" s="41"/>
      <c r="B2917" s="42"/>
      <c r="C2917" s="268" t="s">
        <v>6232</v>
      </c>
      <c r="D2917" s="258" t="s">
        <v>6097</v>
      </c>
      <c r="E2917" s="258" t="s">
        <v>6233</v>
      </c>
      <c r="F2917" s="258" t="s">
        <v>6234</v>
      </c>
      <c r="G2917" s="270">
        <v>1926</v>
      </c>
      <c r="H2917" s="275">
        <f>(100/13)+0.01</f>
        <v>7.7023076923076923</v>
      </c>
      <c r="I2917" s="257" t="s">
        <v>6146</v>
      </c>
      <c r="J2917" s="272">
        <v>40382</v>
      </c>
      <c r="K2917" s="42"/>
    </row>
    <row r="2918" spans="1:11" s="2" customFormat="1" ht="21" x14ac:dyDescent="0.15">
      <c r="A2918" s="41"/>
      <c r="B2918" s="42"/>
      <c r="C2918" s="268" t="s">
        <v>6235</v>
      </c>
      <c r="D2918" s="258" t="s">
        <v>6138</v>
      </c>
      <c r="E2918" s="258" t="s">
        <v>6236</v>
      </c>
      <c r="F2918" s="258" t="s">
        <v>6237</v>
      </c>
      <c r="G2918" s="270">
        <v>1989</v>
      </c>
      <c r="H2918" s="271">
        <v>0</v>
      </c>
      <c r="I2918" s="257" t="s">
        <v>1058</v>
      </c>
      <c r="J2918" s="272">
        <v>40107</v>
      </c>
      <c r="K2918" s="42"/>
    </row>
    <row r="2919" spans="1:11" s="2" customFormat="1" ht="31.5" x14ac:dyDescent="0.15">
      <c r="A2919" s="41"/>
      <c r="B2919" s="42"/>
      <c r="C2919" s="268" t="s">
        <v>6238</v>
      </c>
      <c r="D2919" s="258" t="s">
        <v>6097</v>
      </c>
      <c r="E2919" s="258" t="s">
        <v>6239</v>
      </c>
      <c r="F2919" s="258" t="s">
        <v>6240</v>
      </c>
      <c r="G2919" s="270" t="s">
        <v>6241</v>
      </c>
      <c r="H2919" s="271">
        <v>20</v>
      </c>
      <c r="I2919" s="257" t="s">
        <v>6100</v>
      </c>
      <c r="J2919" s="272">
        <v>40487</v>
      </c>
      <c r="K2919" s="42"/>
    </row>
    <row r="2920" spans="1:11" s="2" customFormat="1" ht="21" x14ac:dyDescent="0.15">
      <c r="A2920" s="41"/>
      <c r="B2920" s="42"/>
      <c r="C2920" s="268">
        <v>1</v>
      </c>
      <c r="D2920" s="285" t="s">
        <v>6242</v>
      </c>
      <c r="E2920" s="258"/>
      <c r="F2920" s="258" t="s">
        <v>6243</v>
      </c>
      <c r="G2920" s="270">
        <v>1738</v>
      </c>
      <c r="H2920" s="271">
        <v>101</v>
      </c>
      <c r="I2920" s="271" t="s">
        <v>6244</v>
      </c>
      <c r="J2920" s="272">
        <v>42387</v>
      </c>
      <c r="K2920" s="42"/>
    </row>
    <row r="2921" spans="1:11" s="2" customFormat="1" ht="21" x14ac:dyDescent="0.15">
      <c r="A2921" s="41"/>
      <c r="B2921" s="42"/>
      <c r="C2921" s="268">
        <v>2</v>
      </c>
      <c r="D2921" s="258" t="s">
        <v>6242</v>
      </c>
      <c r="E2921" s="258" t="s">
        <v>6245</v>
      </c>
      <c r="F2921" s="258" t="s">
        <v>6246</v>
      </c>
      <c r="G2921" s="270">
        <v>1767</v>
      </c>
      <c r="H2921" s="271">
        <v>103</v>
      </c>
      <c r="I2921" s="271" t="s">
        <v>6244</v>
      </c>
      <c r="J2921" s="272">
        <v>41819</v>
      </c>
      <c r="K2921" s="42"/>
    </row>
    <row r="2922" spans="1:11" s="2" customFormat="1" ht="21" x14ac:dyDescent="0.15">
      <c r="A2922" s="41"/>
      <c r="B2922" s="42"/>
      <c r="C2922" s="268">
        <v>3</v>
      </c>
      <c r="D2922" s="258" t="s">
        <v>6242</v>
      </c>
      <c r="E2922" s="258" t="s">
        <v>6247</v>
      </c>
      <c r="F2922" s="258" t="s">
        <v>6248</v>
      </c>
      <c r="G2922" s="270">
        <v>1789</v>
      </c>
      <c r="H2922" s="271">
        <v>89</v>
      </c>
      <c r="I2922" s="271" t="s">
        <v>6249</v>
      </c>
      <c r="J2922" s="272">
        <v>41740</v>
      </c>
      <c r="K2922" s="42"/>
    </row>
    <row r="2923" spans="1:11" s="2" customFormat="1" ht="21" x14ac:dyDescent="0.15">
      <c r="A2923" s="41"/>
      <c r="B2923" s="42"/>
      <c r="C2923" s="268">
        <v>4</v>
      </c>
      <c r="D2923" s="258" t="s">
        <v>6242</v>
      </c>
      <c r="E2923" s="258" t="s">
        <v>6250</v>
      </c>
      <c r="F2923" s="258" t="s">
        <v>6251</v>
      </c>
      <c r="G2923" s="270">
        <v>1798</v>
      </c>
      <c r="H2923" s="271">
        <v>103</v>
      </c>
      <c r="I2923" s="271" t="s">
        <v>6252</v>
      </c>
      <c r="J2923" s="272">
        <v>41023</v>
      </c>
      <c r="K2923" s="42"/>
    </row>
    <row r="2924" spans="1:11" s="2" customFormat="1" ht="21" x14ac:dyDescent="0.15">
      <c r="A2924" s="41"/>
      <c r="B2924" s="42"/>
      <c r="C2924" s="268">
        <v>5</v>
      </c>
      <c r="D2924" s="285" t="s">
        <v>6242</v>
      </c>
      <c r="E2924" s="258" t="s">
        <v>6250</v>
      </c>
      <c r="F2924" s="258" t="s">
        <v>6253</v>
      </c>
      <c r="G2924" s="270">
        <v>1825</v>
      </c>
      <c r="H2924" s="271">
        <v>0</v>
      </c>
      <c r="I2924" s="271" t="s">
        <v>2099</v>
      </c>
      <c r="J2924" s="272">
        <v>42853</v>
      </c>
      <c r="K2924" s="42"/>
    </row>
    <row r="2925" spans="1:11" s="2" customFormat="1" ht="21" x14ac:dyDescent="0.15">
      <c r="A2925" s="41"/>
      <c r="B2925" s="42"/>
      <c r="C2925" s="268">
        <v>6</v>
      </c>
      <c r="D2925" s="258" t="s">
        <v>6242</v>
      </c>
      <c r="E2925" s="258" t="s">
        <v>6250</v>
      </c>
      <c r="F2925" s="258" t="s">
        <v>6251</v>
      </c>
      <c r="G2925" s="270">
        <v>1872</v>
      </c>
      <c r="H2925" s="271">
        <v>29</v>
      </c>
      <c r="I2925" s="271" t="s">
        <v>36</v>
      </c>
      <c r="J2925" s="272">
        <v>39812</v>
      </c>
      <c r="K2925" s="42"/>
    </row>
    <row r="2926" spans="1:11" s="2" customFormat="1" ht="21" x14ac:dyDescent="0.15">
      <c r="A2926" s="41"/>
      <c r="B2926" s="42"/>
      <c r="C2926" s="268">
        <v>7</v>
      </c>
      <c r="D2926" s="258" t="s">
        <v>6242</v>
      </c>
      <c r="E2926" s="258" t="s">
        <v>6250</v>
      </c>
      <c r="F2926" s="258" t="s">
        <v>6248</v>
      </c>
      <c r="G2926" s="270">
        <v>1878</v>
      </c>
      <c r="H2926" s="271">
        <v>20</v>
      </c>
      <c r="I2926" s="271" t="s">
        <v>6254</v>
      </c>
      <c r="J2926" s="272">
        <v>41103</v>
      </c>
      <c r="K2926" s="42"/>
    </row>
    <row r="2927" spans="1:11" s="2" customFormat="1" ht="21" x14ac:dyDescent="0.15">
      <c r="A2927" s="41"/>
      <c r="B2927" s="42"/>
      <c r="C2927" s="268">
        <v>8</v>
      </c>
      <c r="D2927" s="258" t="s">
        <v>6242</v>
      </c>
      <c r="E2927" s="258" t="s">
        <v>6250</v>
      </c>
      <c r="F2927" s="258" t="s">
        <v>6248</v>
      </c>
      <c r="G2927" s="270" t="s">
        <v>6255</v>
      </c>
      <c r="H2927" s="271">
        <v>0</v>
      </c>
      <c r="I2927" s="271" t="s">
        <v>1258</v>
      </c>
      <c r="J2927" s="272">
        <v>39715</v>
      </c>
      <c r="K2927" s="42"/>
    </row>
    <row r="2928" spans="1:11" s="2" customFormat="1" ht="11.25" customHeight="1" x14ac:dyDescent="0.15">
      <c r="A2928" s="41"/>
      <c r="B2928" s="42"/>
      <c r="C2928" s="370"/>
      <c r="D2928" s="371"/>
      <c r="E2928" s="372" t="s">
        <v>10</v>
      </c>
      <c r="F2928" s="371"/>
      <c r="G2928" s="373"/>
      <c r="H2928" s="374"/>
      <c r="I2928" s="374"/>
      <c r="J2928" s="375"/>
      <c r="K2928" s="42"/>
    </row>
    <row r="2929" spans="1:11" s="2" customFormat="1" ht="10.5" x14ac:dyDescent="0.15">
      <c r="A2929" s="41"/>
      <c r="B2929" s="42"/>
      <c r="C2929" s="376">
        <v>1</v>
      </c>
      <c r="D2929" s="296" t="s">
        <v>6256</v>
      </c>
      <c r="E2929" s="296" t="s">
        <v>4092</v>
      </c>
      <c r="F2929" s="296" t="s">
        <v>6257</v>
      </c>
      <c r="G2929" s="299">
        <v>1960</v>
      </c>
      <c r="H2929" s="377">
        <f>100/7</f>
        <v>14.285714285714286</v>
      </c>
      <c r="I2929" s="257" t="s">
        <v>3390</v>
      </c>
      <c r="J2929" s="297">
        <v>41561</v>
      </c>
      <c r="K2929" s="42"/>
    </row>
    <row r="2930" spans="1:11" s="2" customFormat="1" ht="21" x14ac:dyDescent="0.15">
      <c r="A2930" s="41"/>
      <c r="B2930" s="42"/>
      <c r="C2930" s="376">
        <v>2</v>
      </c>
      <c r="D2930" s="258" t="s">
        <v>6258</v>
      </c>
      <c r="E2930" s="296" t="s">
        <v>6259</v>
      </c>
      <c r="F2930" s="296" t="s">
        <v>6260</v>
      </c>
      <c r="G2930" s="299">
        <v>1937</v>
      </c>
      <c r="H2930" s="300">
        <v>10</v>
      </c>
      <c r="I2930" s="271" t="s">
        <v>36</v>
      </c>
      <c r="J2930" s="297">
        <v>39812</v>
      </c>
      <c r="K2930" s="42"/>
    </row>
    <row r="2931" spans="1:11" s="2" customFormat="1" ht="31.5" x14ac:dyDescent="0.15">
      <c r="A2931" s="41"/>
      <c r="B2931" s="42"/>
      <c r="C2931" s="376">
        <v>3</v>
      </c>
      <c r="D2931" s="258" t="s">
        <v>6258</v>
      </c>
      <c r="E2931" s="258" t="s">
        <v>6261</v>
      </c>
      <c r="F2931" s="258" t="s">
        <v>6262</v>
      </c>
      <c r="G2931" s="270">
        <v>1863</v>
      </c>
      <c r="H2931" s="271">
        <v>0</v>
      </c>
      <c r="I2931" s="271" t="s">
        <v>1761</v>
      </c>
      <c r="J2931" s="272">
        <v>41806</v>
      </c>
      <c r="K2931" s="42"/>
    </row>
    <row r="2932" spans="1:11" s="2" customFormat="1" ht="10.5" x14ac:dyDescent="0.15">
      <c r="A2932" s="41"/>
      <c r="B2932" s="42"/>
      <c r="C2932" s="376">
        <v>4</v>
      </c>
      <c r="D2932" s="258" t="s">
        <v>6256</v>
      </c>
      <c r="E2932" s="296" t="s">
        <v>4092</v>
      </c>
      <c r="F2932" s="296" t="s">
        <v>6263</v>
      </c>
      <c r="G2932" s="299">
        <v>1955</v>
      </c>
      <c r="H2932" s="377">
        <f>100/7</f>
        <v>14.285714285714286</v>
      </c>
      <c r="I2932" s="257" t="s">
        <v>3390</v>
      </c>
      <c r="J2932" s="297">
        <v>41561</v>
      </c>
      <c r="K2932" s="42"/>
    </row>
    <row r="2933" spans="1:11" s="2" customFormat="1" ht="42" x14ac:dyDescent="0.15">
      <c r="A2933" s="41" t="s">
        <v>1</v>
      </c>
      <c r="B2933" s="42"/>
      <c r="C2933" s="376">
        <v>5</v>
      </c>
      <c r="D2933" s="296" t="s">
        <v>6258</v>
      </c>
      <c r="E2933" s="296" t="s">
        <v>6264</v>
      </c>
      <c r="F2933" s="296" t="s">
        <v>6265</v>
      </c>
      <c r="G2933" s="299">
        <v>1797</v>
      </c>
      <c r="H2933" s="300">
        <v>120</v>
      </c>
      <c r="I2933" s="271" t="s">
        <v>6266</v>
      </c>
      <c r="J2933" s="297">
        <v>41603</v>
      </c>
      <c r="K2933" s="42"/>
    </row>
    <row r="2934" spans="1:11" s="2" customFormat="1" ht="21" x14ac:dyDescent="0.15">
      <c r="A2934" s="41"/>
      <c r="B2934" s="42"/>
      <c r="C2934" s="376">
        <v>6</v>
      </c>
      <c r="D2934" s="258" t="s">
        <v>6258</v>
      </c>
      <c r="E2934" s="269" t="s">
        <v>6267</v>
      </c>
      <c r="F2934" s="269" t="s">
        <v>6268</v>
      </c>
      <c r="G2934" s="270">
        <v>1883</v>
      </c>
      <c r="H2934" s="271">
        <v>14</v>
      </c>
      <c r="I2934" s="271" t="s">
        <v>333</v>
      </c>
      <c r="J2934" s="272">
        <v>39282</v>
      </c>
      <c r="K2934" s="42"/>
    </row>
    <row r="2935" spans="1:11" s="2" customFormat="1" ht="10.5" x14ac:dyDescent="0.15">
      <c r="B2935" s="42"/>
      <c r="C2935" s="376">
        <v>7</v>
      </c>
      <c r="D2935" s="258" t="s">
        <v>6269</v>
      </c>
      <c r="E2935" s="258" t="s">
        <v>6270</v>
      </c>
      <c r="F2935" s="258" t="s">
        <v>6271</v>
      </c>
      <c r="G2935" s="270">
        <v>1940</v>
      </c>
      <c r="H2935" s="271">
        <f>139/10</f>
        <v>13.9</v>
      </c>
      <c r="I2935" s="271" t="s">
        <v>3702</v>
      </c>
      <c r="J2935" s="272">
        <v>41341</v>
      </c>
      <c r="K2935" s="42"/>
    </row>
    <row r="2936" spans="1:11" s="2" customFormat="1" ht="10.5" x14ac:dyDescent="0.15">
      <c r="A2936" s="41"/>
      <c r="B2936" s="42"/>
      <c r="C2936" s="376">
        <v>8</v>
      </c>
      <c r="D2936" s="258" t="s">
        <v>10</v>
      </c>
      <c r="E2936" s="258" t="s">
        <v>6272</v>
      </c>
      <c r="F2936" s="258" t="s">
        <v>6273</v>
      </c>
      <c r="G2936" s="270">
        <v>1890</v>
      </c>
      <c r="H2936" s="271">
        <v>10</v>
      </c>
      <c r="I2936" s="271" t="s">
        <v>6274</v>
      </c>
      <c r="J2936" s="272">
        <v>40405</v>
      </c>
      <c r="K2936" s="42"/>
    </row>
    <row r="2937" spans="1:11" s="2" customFormat="1" ht="21" x14ac:dyDescent="0.15">
      <c r="A2937" s="41"/>
      <c r="B2937" s="1"/>
      <c r="C2937" s="376">
        <v>9</v>
      </c>
      <c r="D2937" s="258" t="s">
        <v>10</v>
      </c>
      <c r="E2937" s="258" t="s">
        <v>6275</v>
      </c>
      <c r="F2937" s="258" t="s">
        <v>6276</v>
      </c>
      <c r="G2937" s="270">
        <v>1890</v>
      </c>
      <c r="H2937" s="271">
        <v>20</v>
      </c>
      <c r="I2937" s="257" t="s">
        <v>3282</v>
      </c>
      <c r="J2937" s="272">
        <v>40019</v>
      </c>
      <c r="K2937" s="1"/>
    </row>
    <row r="2938" spans="1:11" s="2" customFormat="1" ht="21" x14ac:dyDescent="0.15">
      <c r="A2938" s="41"/>
      <c r="B2938" s="1"/>
      <c r="C2938" s="376">
        <v>10</v>
      </c>
      <c r="D2938" s="258" t="s">
        <v>6072</v>
      </c>
      <c r="E2938" s="258" t="s">
        <v>6277</v>
      </c>
      <c r="F2938" s="258" t="s">
        <v>6278</v>
      </c>
      <c r="G2938" s="270">
        <v>1993</v>
      </c>
      <c r="H2938" s="271">
        <v>0</v>
      </c>
      <c r="I2938" s="257" t="s">
        <v>3585</v>
      </c>
      <c r="J2938" s="272">
        <v>41144</v>
      </c>
      <c r="K2938" s="1"/>
    </row>
    <row r="2939" spans="1:11" s="2" customFormat="1" ht="10.5" x14ac:dyDescent="0.15">
      <c r="A2939" s="41"/>
      <c r="B2939" s="42"/>
      <c r="C2939" s="376">
        <v>11</v>
      </c>
      <c r="D2939" s="258" t="s">
        <v>6258</v>
      </c>
      <c r="E2939" s="258" t="s">
        <v>6279</v>
      </c>
      <c r="F2939" s="258" t="s">
        <v>6280</v>
      </c>
      <c r="G2939" s="270">
        <v>1982</v>
      </c>
      <c r="H2939" s="271">
        <v>0</v>
      </c>
      <c r="I2939" s="271" t="s">
        <v>3721</v>
      </c>
      <c r="J2939" s="272">
        <v>42350</v>
      </c>
      <c r="K2939" s="42"/>
    </row>
    <row r="2940" spans="1:11" s="2" customFormat="1" ht="42" x14ac:dyDescent="0.15">
      <c r="A2940" s="41"/>
      <c r="B2940" s="42"/>
      <c r="C2940" s="376">
        <v>12</v>
      </c>
      <c r="D2940" s="258" t="s">
        <v>6258</v>
      </c>
      <c r="E2940" s="258" t="s">
        <v>6281</v>
      </c>
      <c r="F2940" s="258" t="s">
        <v>6282</v>
      </c>
      <c r="G2940" s="270">
        <v>1918</v>
      </c>
      <c r="H2940" s="271">
        <v>25</v>
      </c>
      <c r="I2940" s="271" t="s">
        <v>866</v>
      </c>
      <c r="J2940" s="272">
        <v>41230</v>
      </c>
      <c r="K2940" s="42"/>
    </row>
    <row r="2941" spans="1:11" s="2" customFormat="1" ht="21" x14ac:dyDescent="0.15">
      <c r="A2941" s="41"/>
      <c r="B2941" s="1"/>
      <c r="C2941" s="376">
        <v>13</v>
      </c>
      <c r="D2941" s="258" t="s">
        <v>6258</v>
      </c>
      <c r="E2941" s="258" t="s">
        <v>6283</v>
      </c>
      <c r="F2941" s="258" t="s">
        <v>6284</v>
      </c>
      <c r="G2941" s="270">
        <v>1969</v>
      </c>
      <c r="H2941" s="271">
        <v>10</v>
      </c>
      <c r="I2941" s="257" t="s">
        <v>5959</v>
      </c>
      <c r="J2941" s="272">
        <v>41336</v>
      </c>
      <c r="K2941" s="1"/>
    </row>
    <row r="2942" spans="1:11" s="2" customFormat="1" ht="31.5" x14ac:dyDescent="0.15">
      <c r="A2942" s="41"/>
      <c r="B2942" s="42"/>
      <c r="C2942" s="376">
        <v>14</v>
      </c>
      <c r="D2942" s="258" t="s">
        <v>6258</v>
      </c>
      <c r="E2942" s="258" t="s">
        <v>6285</v>
      </c>
      <c r="F2942" s="258" t="s">
        <v>6286</v>
      </c>
      <c r="G2942" s="270">
        <v>1868</v>
      </c>
      <c r="H2942" s="271">
        <v>25</v>
      </c>
      <c r="I2942" s="271" t="s">
        <v>6287</v>
      </c>
      <c r="J2942" s="272">
        <v>40454</v>
      </c>
      <c r="K2942" s="42"/>
    </row>
    <row r="2943" spans="1:11" s="2" customFormat="1" ht="21" x14ac:dyDescent="0.15">
      <c r="A2943" s="41"/>
      <c r="B2943" s="42"/>
      <c r="C2943" s="376">
        <v>15</v>
      </c>
      <c r="D2943" s="258" t="s">
        <v>6258</v>
      </c>
      <c r="E2943" s="258" t="s">
        <v>6288</v>
      </c>
      <c r="F2943" s="258" t="s">
        <v>6289</v>
      </c>
      <c r="G2943" s="270">
        <v>1940</v>
      </c>
      <c r="H2943" s="271">
        <v>1</v>
      </c>
      <c r="I2943" s="271" t="s">
        <v>3295</v>
      </c>
      <c r="J2943" s="272">
        <v>40369</v>
      </c>
      <c r="K2943" s="42"/>
    </row>
    <row r="2944" spans="1:11" s="2" customFormat="1" ht="21" x14ac:dyDescent="0.15">
      <c r="A2944" s="41"/>
      <c r="B2944" s="42"/>
      <c r="C2944" s="376">
        <v>16</v>
      </c>
      <c r="D2944" s="258" t="s">
        <v>6290</v>
      </c>
      <c r="E2944" s="258" t="s">
        <v>6291</v>
      </c>
      <c r="F2944" s="258" t="s">
        <v>6292</v>
      </c>
      <c r="G2944" s="270">
        <v>1909</v>
      </c>
      <c r="H2944" s="271">
        <v>20</v>
      </c>
      <c r="I2944" s="271" t="s">
        <v>679</v>
      </c>
      <c r="J2944" s="272">
        <v>42196</v>
      </c>
      <c r="K2944" s="42"/>
    </row>
    <row r="2945" spans="1:11" s="2" customFormat="1" ht="21" x14ac:dyDescent="0.15">
      <c r="A2945" s="41"/>
      <c r="B2945" s="42"/>
      <c r="C2945" s="376">
        <v>17</v>
      </c>
      <c r="D2945" s="258" t="s">
        <v>6290</v>
      </c>
      <c r="E2945" s="258" t="s">
        <v>6291</v>
      </c>
      <c r="F2945" s="258" t="s">
        <v>6293</v>
      </c>
      <c r="G2945" s="270">
        <v>1917</v>
      </c>
      <c r="H2945" s="271">
        <v>20</v>
      </c>
      <c r="I2945" s="271" t="s">
        <v>679</v>
      </c>
      <c r="J2945" s="272">
        <v>42196</v>
      </c>
      <c r="K2945" s="42"/>
    </row>
    <row r="2946" spans="1:11" s="2" customFormat="1" ht="21" x14ac:dyDescent="0.15">
      <c r="A2946" s="41"/>
      <c r="B2946" s="42"/>
      <c r="C2946" s="376">
        <v>18</v>
      </c>
      <c r="D2946" s="258" t="s">
        <v>6290</v>
      </c>
      <c r="E2946" s="258" t="s">
        <v>6294</v>
      </c>
      <c r="F2946" s="258" t="s">
        <v>6295</v>
      </c>
      <c r="G2946" s="270">
        <v>1953</v>
      </c>
      <c r="H2946" s="275">
        <f>150/21+0.01</f>
        <v>7.152857142857143</v>
      </c>
      <c r="I2946" s="271" t="s">
        <v>1368</v>
      </c>
      <c r="J2946" s="272">
        <v>40397</v>
      </c>
      <c r="K2946" s="42"/>
    </row>
    <row r="2947" spans="1:11" s="2" customFormat="1" ht="21" x14ac:dyDescent="0.15">
      <c r="A2947" s="41"/>
      <c r="B2947" s="42"/>
      <c r="C2947" s="376">
        <v>19</v>
      </c>
      <c r="D2947" s="258" t="s">
        <v>6258</v>
      </c>
      <c r="E2947" s="269" t="s">
        <v>6296</v>
      </c>
      <c r="F2947" s="269" t="s">
        <v>6297</v>
      </c>
      <c r="G2947" s="270">
        <v>1930</v>
      </c>
      <c r="H2947" s="271">
        <v>20</v>
      </c>
      <c r="I2947" s="271" t="s">
        <v>3335</v>
      </c>
      <c r="J2947" s="272">
        <v>39676</v>
      </c>
      <c r="K2947" s="42"/>
    </row>
    <row r="2948" spans="1:11" s="2" customFormat="1" ht="21" x14ac:dyDescent="0.15">
      <c r="A2948" s="41"/>
      <c r="B2948" s="42"/>
      <c r="C2948" s="376">
        <v>20</v>
      </c>
      <c r="D2948" s="258" t="s">
        <v>6258</v>
      </c>
      <c r="E2948" s="258" t="s">
        <v>6298</v>
      </c>
      <c r="F2948" s="258" t="s">
        <v>6299</v>
      </c>
      <c r="G2948" s="270">
        <v>1923</v>
      </c>
      <c r="H2948" s="271">
        <v>20</v>
      </c>
      <c r="I2948" s="271" t="s">
        <v>679</v>
      </c>
      <c r="J2948" s="272">
        <v>42196</v>
      </c>
      <c r="K2948" s="42"/>
    </row>
    <row r="2949" spans="1:11" s="2" customFormat="1" ht="21" x14ac:dyDescent="0.15">
      <c r="A2949" s="41" t="s">
        <v>1</v>
      </c>
      <c r="B2949" s="42"/>
      <c r="C2949" s="376">
        <v>21</v>
      </c>
      <c r="D2949" s="258" t="s">
        <v>6258</v>
      </c>
      <c r="E2949" s="258" t="s">
        <v>6300</v>
      </c>
      <c r="F2949" s="258" t="s">
        <v>6301</v>
      </c>
      <c r="G2949" s="270">
        <v>1893</v>
      </c>
      <c r="H2949" s="271">
        <v>7.15</v>
      </c>
      <c r="I2949" s="271" t="s">
        <v>520</v>
      </c>
      <c r="J2949" s="272">
        <v>39885</v>
      </c>
      <c r="K2949" s="42"/>
    </row>
    <row r="2950" spans="1:11" s="2" customFormat="1" ht="31.5" x14ac:dyDescent="0.15">
      <c r="A2950" s="41"/>
      <c r="B2950" s="42"/>
      <c r="C2950" s="376">
        <v>22</v>
      </c>
      <c r="D2950" s="258" t="s">
        <v>6258</v>
      </c>
      <c r="E2950" s="258" t="s">
        <v>47</v>
      </c>
      <c r="F2950" s="258" t="s">
        <v>6302</v>
      </c>
      <c r="G2950" s="270" t="s">
        <v>6303</v>
      </c>
      <c r="H2950" s="271" t="s">
        <v>6304</v>
      </c>
      <c r="I2950" s="271" t="s">
        <v>6305</v>
      </c>
      <c r="J2950" s="272" t="s">
        <v>6306</v>
      </c>
      <c r="K2950" s="42"/>
    </row>
    <row r="2951" spans="1:11" s="2" customFormat="1" ht="10.5" x14ac:dyDescent="0.15">
      <c r="A2951" s="41"/>
      <c r="B2951" s="42"/>
      <c r="C2951" s="376">
        <v>23</v>
      </c>
      <c r="D2951" s="285" t="s">
        <v>10</v>
      </c>
      <c r="E2951" s="258" t="s">
        <v>6307</v>
      </c>
      <c r="F2951" s="258" t="s">
        <v>6308</v>
      </c>
      <c r="G2951" s="270">
        <v>1880</v>
      </c>
      <c r="H2951" s="271">
        <v>0</v>
      </c>
      <c r="I2951" s="271" t="s">
        <v>683</v>
      </c>
      <c r="J2951" s="272">
        <v>42894</v>
      </c>
      <c r="K2951" s="42"/>
    </row>
    <row r="2952" spans="1:11" s="2" customFormat="1" ht="10.5" x14ac:dyDescent="0.15">
      <c r="A2952" s="41"/>
      <c r="B2952" s="42"/>
      <c r="C2952" s="376">
        <v>24</v>
      </c>
      <c r="D2952" s="258" t="s">
        <v>10</v>
      </c>
      <c r="E2952" s="258" t="s">
        <v>6309</v>
      </c>
      <c r="F2952" s="258" t="s">
        <v>6308</v>
      </c>
      <c r="G2952" s="270">
        <v>1907</v>
      </c>
      <c r="H2952" s="271">
        <v>0</v>
      </c>
      <c r="I2952" s="271" t="s">
        <v>74</v>
      </c>
      <c r="J2952" s="272">
        <v>39487</v>
      </c>
      <c r="K2952" s="42"/>
    </row>
    <row r="2953" spans="1:11" s="2" customFormat="1" ht="10.5" x14ac:dyDescent="0.15">
      <c r="A2953" s="41"/>
      <c r="B2953" s="42"/>
      <c r="C2953" s="376">
        <v>25</v>
      </c>
      <c r="D2953" s="258" t="s">
        <v>10</v>
      </c>
      <c r="E2953" s="258" t="s">
        <v>6310</v>
      </c>
      <c r="F2953" s="258" t="s">
        <v>6311</v>
      </c>
      <c r="G2953" s="270">
        <v>1867</v>
      </c>
      <c r="H2953" s="271">
        <v>0</v>
      </c>
      <c r="I2953" s="271" t="s">
        <v>1828</v>
      </c>
      <c r="J2953" s="272">
        <v>40934</v>
      </c>
      <c r="K2953" s="42"/>
    </row>
    <row r="2954" spans="1:11" s="2" customFormat="1" ht="21" x14ac:dyDescent="0.15">
      <c r="A2954" s="41"/>
      <c r="B2954" s="42"/>
      <c r="C2954" s="376">
        <v>26</v>
      </c>
      <c r="D2954" s="258" t="s">
        <v>6258</v>
      </c>
      <c r="E2954" s="258" t="s">
        <v>6312</v>
      </c>
      <c r="F2954" s="258" t="s">
        <v>6313</v>
      </c>
      <c r="G2954" s="270">
        <v>1951</v>
      </c>
      <c r="H2954" s="271">
        <v>20</v>
      </c>
      <c r="I2954" s="271" t="s">
        <v>501</v>
      </c>
      <c r="J2954" s="272">
        <v>40469</v>
      </c>
      <c r="K2954" s="42"/>
    </row>
    <row r="2955" spans="1:11" s="2" customFormat="1" ht="31.5" x14ac:dyDescent="0.15">
      <c r="A2955" s="41"/>
      <c r="B2955" s="42"/>
      <c r="C2955" s="376">
        <v>27</v>
      </c>
      <c r="D2955" s="258" t="s">
        <v>6258</v>
      </c>
      <c r="E2955" s="258" t="s">
        <v>3752</v>
      </c>
      <c r="F2955" s="258" t="s">
        <v>6314</v>
      </c>
      <c r="G2955" s="270">
        <v>1920</v>
      </c>
      <c r="H2955" s="271" t="s">
        <v>89</v>
      </c>
      <c r="I2955" s="271" t="s">
        <v>89</v>
      </c>
      <c r="J2955" s="272" t="s">
        <v>89</v>
      </c>
      <c r="K2955" s="42"/>
    </row>
    <row r="2956" spans="1:11" s="2" customFormat="1" ht="31.5" x14ac:dyDescent="0.15">
      <c r="A2956" s="41"/>
      <c r="B2956" s="42"/>
      <c r="C2956" s="376">
        <v>28</v>
      </c>
      <c r="D2956" s="258" t="s">
        <v>10</v>
      </c>
      <c r="E2956" s="258" t="s">
        <v>6315</v>
      </c>
      <c r="F2956" s="258" t="s">
        <v>6316</v>
      </c>
      <c r="G2956" s="270">
        <v>1889</v>
      </c>
      <c r="H2956" s="275">
        <f>(290/19)-0.01</f>
        <v>15.253157894736843</v>
      </c>
      <c r="I2956" s="271" t="s">
        <v>1368</v>
      </c>
      <c r="J2956" s="272">
        <v>40370</v>
      </c>
      <c r="K2956" s="42"/>
    </row>
    <row r="2957" spans="1:11" s="2" customFormat="1" ht="10.5" x14ac:dyDescent="0.15">
      <c r="A2957" s="41"/>
      <c r="B2957" s="42"/>
      <c r="C2957" s="376">
        <v>29</v>
      </c>
      <c r="D2957" s="258" t="s">
        <v>6258</v>
      </c>
      <c r="E2957" s="258" t="s">
        <v>6317</v>
      </c>
      <c r="F2957" s="258" t="s">
        <v>6318</v>
      </c>
      <c r="G2957" s="270">
        <v>1902</v>
      </c>
      <c r="H2957" s="275"/>
      <c r="I2957" s="271" t="s">
        <v>89</v>
      </c>
      <c r="J2957" s="272">
        <v>40179</v>
      </c>
      <c r="K2957" s="42"/>
    </row>
    <row r="2958" spans="1:11" s="2" customFormat="1" ht="10.5" x14ac:dyDescent="0.15">
      <c r="A2958" s="41"/>
      <c r="B2958" s="42"/>
      <c r="C2958" s="376">
        <v>30</v>
      </c>
      <c r="D2958" s="258" t="s">
        <v>6319</v>
      </c>
      <c r="E2958" s="269" t="s">
        <v>6320</v>
      </c>
      <c r="F2958" s="258" t="s">
        <v>6321</v>
      </c>
      <c r="G2958" s="270">
        <v>1901</v>
      </c>
      <c r="H2958" s="271">
        <v>40</v>
      </c>
      <c r="I2958" s="271" t="s">
        <v>532</v>
      </c>
      <c r="J2958" s="272">
        <v>39276</v>
      </c>
      <c r="K2958" s="42"/>
    </row>
    <row r="2959" spans="1:11" s="2" customFormat="1" ht="10.5" x14ac:dyDescent="0.15">
      <c r="A2959" s="41"/>
      <c r="B2959" s="42"/>
      <c r="C2959" s="376">
        <v>31</v>
      </c>
      <c r="D2959" s="258" t="s">
        <v>6319</v>
      </c>
      <c r="E2959" s="269" t="s">
        <v>6320</v>
      </c>
      <c r="F2959" s="258" t="s">
        <v>6322</v>
      </c>
      <c r="G2959" s="270">
        <v>1905</v>
      </c>
      <c r="H2959" s="271">
        <v>30</v>
      </c>
      <c r="I2959" s="271" t="s">
        <v>532</v>
      </c>
      <c r="J2959" s="272">
        <v>39276</v>
      </c>
      <c r="K2959" s="42"/>
    </row>
    <row r="2960" spans="1:11" s="2" customFormat="1" ht="21" x14ac:dyDescent="0.15">
      <c r="A2960" s="41"/>
      <c r="B2960" s="42"/>
      <c r="C2960" s="376">
        <v>32</v>
      </c>
      <c r="D2960" s="258" t="s">
        <v>6319</v>
      </c>
      <c r="E2960" s="269" t="s">
        <v>6323</v>
      </c>
      <c r="F2960" s="258" t="s">
        <v>6324</v>
      </c>
      <c r="G2960" s="270">
        <v>1903</v>
      </c>
      <c r="H2960" s="271">
        <v>0</v>
      </c>
      <c r="I2960" s="271" t="s">
        <v>84</v>
      </c>
      <c r="J2960" s="272">
        <v>42485</v>
      </c>
      <c r="K2960" s="42"/>
    </row>
    <row r="2961" spans="1:11" s="2" customFormat="1" ht="10.5" x14ac:dyDescent="0.15">
      <c r="A2961" s="41"/>
      <c r="B2961" s="42"/>
      <c r="C2961" s="376">
        <v>33</v>
      </c>
      <c r="D2961" s="258" t="s">
        <v>6319</v>
      </c>
      <c r="E2961" s="269" t="s">
        <v>6320</v>
      </c>
      <c r="F2961" s="258" t="s">
        <v>6325</v>
      </c>
      <c r="G2961" s="270">
        <v>1906</v>
      </c>
      <c r="H2961" s="271">
        <v>40</v>
      </c>
      <c r="I2961" s="271" t="s">
        <v>532</v>
      </c>
      <c r="J2961" s="272">
        <v>39276</v>
      </c>
      <c r="K2961" s="42"/>
    </row>
    <row r="2962" spans="1:11" s="2" customFormat="1" ht="10.5" x14ac:dyDescent="0.15">
      <c r="A2962" s="41"/>
      <c r="B2962" s="42"/>
      <c r="C2962" s="376">
        <v>34</v>
      </c>
      <c r="D2962" s="258" t="s">
        <v>6256</v>
      </c>
      <c r="E2962" s="258" t="s">
        <v>6326</v>
      </c>
      <c r="F2962" s="258" t="s">
        <v>6327</v>
      </c>
      <c r="G2962" s="270">
        <v>1982</v>
      </c>
      <c r="H2962" s="315">
        <f>100/7</f>
        <v>14.285714285714286</v>
      </c>
      <c r="I2962" s="257" t="s">
        <v>3390</v>
      </c>
      <c r="J2962" s="272">
        <v>41561</v>
      </c>
      <c r="K2962" s="42"/>
    </row>
    <row r="2963" spans="1:11" s="2" customFormat="1" ht="31.5" x14ac:dyDescent="0.15">
      <c r="A2963" s="41"/>
      <c r="B2963" s="42"/>
      <c r="C2963" s="376">
        <v>35</v>
      </c>
      <c r="D2963" s="285" t="s">
        <v>6258</v>
      </c>
      <c r="E2963" s="258" t="s">
        <v>6328</v>
      </c>
      <c r="F2963" s="258" t="s">
        <v>6329</v>
      </c>
      <c r="G2963" s="270">
        <v>1885</v>
      </c>
      <c r="H2963" s="315">
        <v>0</v>
      </c>
      <c r="I2963" s="257" t="s">
        <v>377</v>
      </c>
      <c r="J2963" s="272">
        <v>42979</v>
      </c>
      <c r="K2963" s="42"/>
    </row>
    <row r="2964" spans="1:11" s="2" customFormat="1" ht="31.5" x14ac:dyDescent="0.15">
      <c r="A2964" s="41"/>
      <c r="B2964" s="42"/>
      <c r="C2964" s="376">
        <v>36</v>
      </c>
      <c r="D2964" s="258" t="s">
        <v>6330</v>
      </c>
      <c r="E2964" s="258" t="s">
        <v>6331</v>
      </c>
      <c r="F2964" s="258" t="s">
        <v>4450</v>
      </c>
      <c r="G2964" s="257">
        <v>1950</v>
      </c>
      <c r="H2964" s="270">
        <v>0</v>
      </c>
      <c r="I2964" s="257" t="s">
        <v>6332</v>
      </c>
      <c r="J2964" s="272">
        <v>39754</v>
      </c>
      <c r="K2964" s="42"/>
    </row>
    <row r="2965" spans="1:11" s="2" customFormat="1" ht="10.5" x14ac:dyDescent="0.15">
      <c r="A2965" s="41"/>
      <c r="B2965" s="42"/>
      <c r="C2965" s="376">
        <v>37</v>
      </c>
      <c r="D2965" s="258" t="s">
        <v>849</v>
      </c>
      <c r="E2965" s="258"/>
      <c r="F2965" s="258" t="s">
        <v>6333</v>
      </c>
      <c r="G2965" s="270">
        <v>1929</v>
      </c>
      <c r="H2965" s="271">
        <v>10</v>
      </c>
      <c r="I2965" s="271"/>
      <c r="J2965" s="272"/>
      <c r="K2965" s="42"/>
    </row>
    <row r="2966" spans="1:11" s="2" customFormat="1" ht="21" x14ac:dyDescent="0.15">
      <c r="A2966" s="41" t="s">
        <v>1</v>
      </c>
      <c r="B2966" s="42"/>
      <c r="C2966" s="376">
        <v>38</v>
      </c>
      <c r="D2966" s="285" t="s">
        <v>6258</v>
      </c>
      <c r="E2966" s="258" t="s">
        <v>6334</v>
      </c>
      <c r="F2966" s="258" t="s">
        <v>6335</v>
      </c>
      <c r="G2966" s="270">
        <v>1879</v>
      </c>
      <c r="H2966" s="271">
        <v>0</v>
      </c>
      <c r="I2966" s="271" t="s">
        <v>84</v>
      </c>
      <c r="J2966" s="272">
        <v>42663</v>
      </c>
      <c r="K2966" s="42"/>
    </row>
    <row r="2967" spans="1:11" s="2" customFormat="1" ht="31.5" x14ac:dyDescent="0.15">
      <c r="A2967" s="41"/>
      <c r="B2967" s="42"/>
      <c r="C2967" s="376">
        <v>39</v>
      </c>
      <c r="D2967" s="258" t="s">
        <v>6269</v>
      </c>
      <c r="E2967" s="258" t="s">
        <v>6336</v>
      </c>
      <c r="F2967" s="258" t="s">
        <v>6337</v>
      </c>
      <c r="G2967" s="270" t="s">
        <v>6338</v>
      </c>
      <c r="H2967" s="271">
        <v>0</v>
      </c>
      <c r="I2967" s="271" t="s">
        <v>4011</v>
      </c>
      <c r="J2967" s="272" t="s">
        <v>4012</v>
      </c>
      <c r="K2967" s="42"/>
    </row>
    <row r="2968" spans="1:11" s="2" customFormat="1" ht="42" x14ac:dyDescent="0.15">
      <c r="A2968" s="41"/>
      <c r="B2968" s="42"/>
      <c r="C2968" s="376">
        <v>40</v>
      </c>
      <c r="D2968" s="258" t="s">
        <v>6258</v>
      </c>
      <c r="E2968" s="258" t="s">
        <v>6339</v>
      </c>
      <c r="F2968" s="258" t="s">
        <v>6340</v>
      </c>
      <c r="G2968" s="270">
        <v>1814</v>
      </c>
      <c r="H2968" s="271">
        <f>30/2</f>
        <v>15</v>
      </c>
      <c r="I2968" s="271" t="s">
        <v>235</v>
      </c>
      <c r="J2968" s="272">
        <v>39504</v>
      </c>
      <c r="K2968" s="42"/>
    </row>
    <row r="2969" spans="1:11" s="2" customFormat="1" ht="21" x14ac:dyDescent="0.15">
      <c r="A2969" s="41"/>
      <c r="B2969" s="42"/>
      <c r="C2969" s="376">
        <v>41</v>
      </c>
      <c r="D2969" s="258" t="s">
        <v>6258</v>
      </c>
      <c r="E2969" s="258" t="s">
        <v>6341</v>
      </c>
      <c r="F2969" s="258" t="s">
        <v>6342</v>
      </c>
      <c r="G2969" s="270">
        <v>1855</v>
      </c>
      <c r="H2969" s="271">
        <v>0</v>
      </c>
      <c r="I2969" s="271" t="s">
        <v>647</v>
      </c>
      <c r="J2969" s="272">
        <v>40034</v>
      </c>
      <c r="K2969" s="42"/>
    </row>
    <row r="2970" spans="1:11" s="2" customFormat="1" ht="10.5" x14ac:dyDescent="0.15">
      <c r="A2970" s="41"/>
      <c r="B2970" s="42"/>
      <c r="C2970" s="376">
        <v>42</v>
      </c>
      <c r="D2970" s="258" t="s">
        <v>6258</v>
      </c>
      <c r="E2970" s="258" t="s">
        <v>6343</v>
      </c>
      <c r="F2970" s="258" t="s">
        <v>6344</v>
      </c>
      <c r="G2970" s="270">
        <v>1924</v>
      </c>
      <c r="H2970" s="271">
        <v>10</v>
      </c>
      <c r="I2970" s="259" t="s">
        <v>2706</v>
      </c>
      <c r="J2970" s="272">
        <v>39311</v>
      </c>
      <c r="K2970" s="42"/>
    </row>
    <row r="2971" spans="1:11" s="2" customFormat="1" ht="42" x14ac:dyDescent="0.15">
      <c r="A2971" s="41"/>
      <c r="B2971" s="42"/>
      <c r="C2971" s="376">
        <v>43</v>
      </c>
      <c r="D2971" s="285" t="s">
        <v>6345</v>
      </c>
      <c r="E2971" s="258" t="s">
        <v>6346</v>
      </c>
      <c r="F2971" s="258" t="s">
        <v>6347</v>
      </c>
      <c r="G2971" s="270">
        <v>1895</v>
      </c>
      <c r="H2971" s="271">
        <v>20</v>
      </c>
      <c r="I2971" s="271" t="s">
        <v>6348</v>
      </c>
      <c r="J2971" s="272">
        <v>42860</v>
      </c>
      <c r="K2971" s="42"/>
    </row>
    <row r="2972" spans="1:11" s="2" customFormat="1" ht="31.5" x14ac:dyDescent="0.15">
      <c r="A2972" s="41"/>
      <c r="B2972" s="42"/>
      <c r="C2972" s="376">
        <v>44</v>
      </c>
      <c r="D2972" s="258" t="s">
        <v>10</v>
      </c>
      <c r="E2972" s="258" t="s">
        <v>6349</v>
      </c>
      <c r="F2972" s="258" t="s">
        <v>6350</v>
      </c>
      <c r="G2972" s="270">
        <v>1895</v>
      </c>
      <c r="H2972" s="271">
        <v>0</v>
      </c>
      <c r="I2972" s="271" t="s">
        <v>74</v>
      </c>
      <c r="J2972" s="272">
        <v>39487</v>
      </c>
      <c r="K2972" s="42"/>
    </row>
    <row r="2973" spans="1:11" s="2" customFormat="1" ht="21" x14ac:dyDescent="0.15">
      <c r="A2973" s="41"/>
      <c r="B2973" s="42"/>
      <c r="C2973" s="376">
        <v>45</v>
      </c>
      <c r="D2973" s="258" t="s">
        <v>6258</v>
      </c>
      <c r="E2973" s="258" t="s">
        <v>6351</v>
      </c>
      <c r="F2973" s="269" t="s">
        <v>6352</v>
      </c>
      <c r="G2973" s="270">
        <v>1844</v>
      </c>
      <c r="H2973" s="271">
        <v>0</v>
      </c>
      <c r="I2973" s="271" t="s">
        <v>1258</v>
      </c>
      <c r="J2973" s="272">
        <v>39715</v>
      </c>
      <c r="K2973" s="42"/>
    </row>
    <row r="2974" spans="1:11" s="2" customFormat="1" ht="21" x14ac:dyDescent="0.15">
      <c r="A2974" s="41"/>
      <c r="B2974" s="42"/>
      <c r="C2974" s="376">
        <v>46</v>
      </c>
      <c r="D2974" s="258" t="s">
        <v>6258</v>
      </c>
      <c r="E2974" s="258" t="s">
        <v>6353</v>
      </c>
      <c r="F2974" s="258" t="s">
        <v>6354</v>
      </c>
      <c r="G2974" s="270">
        <v>1906</v>
      </c>
      <c r="H2974" s="257">
        <v>0</v>
      </c>
      <c r="I2974" s="257" t="s">
        <v>1761</v>
      </c>
      <c r="J2974" s="272">
        <v>41806</v>
      </c>
      <c r="K2974" s="42"/>
    </row>
    <row r="2975" spans="1:11" s="2" customFormat="1" ht="21" x14ac:dyDescent="0.15">
      <c r="A2975" s="41"/>
      <c r="B2975" s="42"/>
      <c r="C2975" s="376">
        <v>47</v>
      </c>
      <c r="D2975" s="258" t="s">
        <v>6258</v>
      </c>
      <c r="E2975" s="258" t="s">
        <v>6355</v>
      </c>
      <c r="F2975" s="258" t="s">
        <v>6356</v>
      </c>
      <c r="G2975" s="270">
        <v>1929</v>
      </c>
      <c r="H2975" s="257">
        <v>30</v>
      </c>
      <c r="I2975" s="257" t="s">
        <v>69</v>
      </c>
      <c r="J2975" s="272">
        <v>39125</v>
      </c>
      <c r="K2975" s="42"/>
    </row>
    <row r="2976" spans="1:11" s="2" customFormat="1" ht="21" x14ac:dyDescent="0.15">
      <c r="A2976" s="41"/>
      <c r="B2976" s="42"/>
      <c r="C2976" s="376">
        <v>48</v>
      </c>
      <c r="D2976" s="258" t="s">
        <v>6258</v>
      </c>
      <c r="E2976" s="258" t="s">
        <v>6355</v>
      </c>
      <c r="F2976" s="258" t="s">
        <v>6357</v>
      </c>
      <c r="G2976" s="270">
        <v>1935</v>
      </c>
      <c r="H2976" s="257">
        <v>0</v>
      </c>
      <c r="I2976" s="257" t="s">
        <v>6332</v>
      </c>
      <c r="J2976" s="272">
        <v>39754</v>
      </c>
      <c r="K2976" s="42"/>
    </row>
    <row r="2977" spans="1:11" s="2" customFormat="1" ht="42" x14ac:dyDescent="0.15">
      <c r="A2977" s="41"/>
      <c r="B2977" s="42"/>
      <c r="C2977" s="376">
        <v>49</v>
      </c>
      <c r="D2977" s="258" t="s">
        <v>6258</v>
      </c>
      <c r="E2977" s="269" t="s">
        <v>6358</v>
      </c>
      <c r="F2977" s="258" t="s">
        <v>6359</v>
      </c>
      <c r="G2977" s="270">
        <v>1938</v>
      </c>
      <c r="H2977" s="257">
        <v>0</v>
      </c>
      <c r="I2977" s="257" t="s">
        <v>647</v>
      </c>
      <c r="J2977" s="272">
        <v>40034</v>
      </c>
      <c r="K2977" s="42"/>
    </row>
    <row r="2978" spans="1:11" s="2" customFormat="1" ht="42" x14ac:dyDescent="0.15">
      <c r="A2978" s="41"/>
      <c r="B2978" s="42"/>
      <c r="C2978" s="376">
        <v>50</v>
      </c>
      <c r="D2978" s="258" t="s">
        <v>6258</v>
      </c>
      <c r="E2978" s="269" t="s">
        <v>6360</v>
      </c>
      <c r="F2978" s="258" t="s">
        <v>6361</v>
      </c>
      <c r="G2978" s="270">
        <v>1939</v>
      </c>
      <c r="H2978" s="257">
        <v>0</v>
      </c>
      <c r="I2978" s="257" t="s">
        <v>647</v>
      </c>
      <c r="J2978" s="272">
        <v>40034</v>
      </c>
      <c r="K2978" s="42"/>
    </row>
    <row r="2979" spans="1:11" s="2" customFormat="1" ht="42" x14ac:dyDescent="0.15">
      <c r="A2979" s="41"/>
      <c r="B2979" s="42"/>
      <c r="C2979" s="376">
        <v>51</v>
      </c>
      <c r="D2979" s="258" t="s">
        <v>6258</v>
      </c>
      <c r="E2979" s="269" t="s">
        <v>6362</v>
      </c>
      <c r="F2979" s="258" t="s">
        <v>6363</v>
      </c>
      <c r="G2979" s="270">
        <v>1976</v>
      </c>
      <c r="H2979" s="257">
        <v>5</v>
      </c>
      <c r="I2979" s="257" t="s">
        <v>36</v>
      </c>
      <c r="J2979" s="272">
        <v>39637</v>
      </c>
      <c r="K2979" s="42"/>
    </row>
    <row r="2980" spans="1:11" s="2" customFormat="1" ht="21" x14ac:dyDescent="0.15">
      <c r="A2980" s="41"/>
      <c r="B2980" s="42"/>
      <c r="C2980" s="376">
        <v>52</v>
      </c>
      <c r="D2980" s="258" t="s">
        <v>6258</v>
      </c>
      <c r="E2980" s="258" t="s">
        <v>6364</v>
      </c>
      <c r="F2980" s="258" t="s">
        <v>6365</v>
      </c>
      <c r="G2980" s="270">
        <v>1878</v>
      </c>
      <c r="H2980" s="257">
        <v>0</v>
      </c>
      <c r="I2980" s="257" t="s">
        <v>683</v>
      </c>
      <c r="J2980" s="272">
        <v>42894</v>
      </c>
      <c r="K2980" s="42"/>
    </row>
    <row r="2981" spans="1:11" s="2" customFormat="1" ht="10.5" x14ac:dyDescent="0.15">
      <c r="A2981" s="41"/>
      <c r="B2981" s="42"/>
      <c r="C2981" s="376">
        <v>53</v>
      </c>
      <c r="D2981" s="258" t="s">
        <v>849</v>
      </c>
      <c r="E2981" s="269" t="s">
        <v>6366</v>
      </c>
      <c r="F2981" s="258" t="s">
        <v>6367</v>
      </c>
      <c r="G2981" s="270">
        <v>1954</v>
      </c>
      <c r="H2981" s="271">
        <v>30</v>
      </c>
      <c r="I2981" s="271"/>
      <c r="J2981" s="272"/>
      <c r="K2981" s="42"/>
    </row>
    <row r="2982" spans="1:11" s="2" customFormat="1" ht="21" x14ac:dyDescent="0.15">
      <c r="A2982" s="41"/>
      <c r="B2982" s="42"/>
      <c r="C2982" s="376">
        <v>54</v>
      </c>
      <c r="D2982" s="258" t="s">
        <v>3072</v>
      </c>
      <c r="E2982" s="269" t="s">
        <v>6368</v>
      </c>
      <c r="F2982" s="258" t="s">
        <v>6369</v>
      </c>
      <c r="G2982" s="270">
        <v>1896</v>
      </c>
      <c r="H2982" s="257">
        <v>10</v>
      </c>
      <c r="I2982" s="257" t="s">
        <v>981</v>
      </c>
      <c r="J2982" s="272" t="s">
        <v>6370</v>
      </c>
      <c r="K2982" s="42"/>
    </row>
    <row r="2983" spans="1:11" s="2" customFormat="1" ht="31.5" x14ac:dyDescent="0.15">
      <c r="A2983" s="41"/>
      <c r="B2983" s="42"/>
      <c r="C2983" s="376">
        <v>55</v>
      </c>
      <c r="D2983" s="258" t="s">
        <v>6258</v>
      </c>
      <c r="E2983" s="258" t="s">
        <v>6371</v>
      </c>
      <c r="F2983" s="258" t="s">
        <v>6372</v>
      </c>
      <c r="G2983" s="270">
        <v>1862</v>
      </c>
      <c r="H2983" s="257">
        <v>0</v>
      </c>
      <c r="I2983" s="257" t="s">
        <v>1258</v>
      </c>
      <c r="J2983" s="272">
        <v>39715</v>
      </c>
      <c r="K2983" s="42"/>
    </row>
    <row r="2984" spans="1:11" s="2" customFormat="1" ht="31.5" x14ac:dyDescent="0.15">
      <c r="A2984" s="41"/>
      <c r="B2984" s="42"/>
      <c r="C2984" s="376">
        <v>56</v>
      </c>
      <c r="D2984" s="285" t="s">
        <v>6258</v>
      </c>
      <c r="E2984" s="258" t="s">
        <v>6373</v>
      </c>
      <c r="F2984" s="258" t="s">
        <v>6374</v>
      </c>
      <c r="G2984" s="270">
        <v>1758</v>
      </c>
      <c r="H2984" s="257">
        <v>0</v>
      </c>
      <c r="I2984" s="257" t="s">
        <v>84</v>
      </c>
      <c r="J2984" s="272">
        <v>42663</v>
      </c>
      <c r="K2984" s="42"/>
    </row>
    <row r="2985" spans="1:11" s="2" customFormat="1" ht="21" x14ac:dyDescent="0.15">
      <c r="A2985" s="41"/>
      <c r="B2985" s="42"/>
      <c r="C2985" s="376">
        <v>57</v>
      </c>
      <c r="D2985" s="258" t="s">
        <v>6258</v>
      </c>
      <c r="E2985" s="258" t="s">
        <v>6375</v>
      </c>
      <c r="F2985" s="258" t="s">
        <v>6376</v>
      </c>
      <c r="G2985" s="270">
        <v>1887</v>
      </c>
      <c r="H2985" s="257">
        <v>0</v>
      </c>
      <c r="I2985" s="257" t="s">
        <v>151</v>
      </c>
      <c r="J2985" s="272">
        <v>39727</v>
      </c>
      <c r="K2985" s="42"/>
    </row>
    <row r="2986" spans="1:11" s="2" customFormat="1" ht="10.5" x14ac:dyDescent="0.15">
      <c r="A2986" s="41"/>
      <c r="B2986" s="42"/>
      <c r="C2986" s="376">
        <v>58</v>
      </c>
      <c r="D2986" s="258" t="s">
        <v>6319</v>
      </c>
      <c r="E2986" s="258" t="s">
        <v>2580</v>
      </c>
      <c r="F2986" s="258" t="s">
        <v>6377</v>
      </c>
      <c r="G2986" s="270">
        <v>1969</v>
      </c>
      <c r="H2986" s="257">
        <v>20</v>
      </c>
      <c r="I2986" s="257" t="s">
        <v>532</v>
      </c>
      <c r="J2986" s="272">
        <v>39276</v>
      </c>
      <c r="K2986" s="42"/>
    </row>
    <row r="2987" spans="1:11" s="2" customFormat="1" ht="21" x14ac:dyDescent="0.15">
      <c r="A2987" s="41"/>
      <c r="B2987" s="42"/>
      <c r="C2987" s="376">
        <v>59</v>
      </c>
      <c r="D2987" s="258" t="s">
        <v>6258</v>
      </c>
      <c r="E2987" s="258" t="s">
        <v>6378</v>
      </c>
      <c r="F2987" s="258" t="s">
        <v>6379</v>
      </c>
      <c r="G2987" s="270">
        <v>1877</v>
      </c>
      <c r="H2987" s="257">
        <v>10</v>
      </c>
      <c r="I2987" s="257" t="s">
        <v>6100</v>
      </c>
      <c r="J2987" s="272">
        <v>41009</v>
      </c>
      <c r="K2987" s="42"/>
    </row>
    <row r="2988" spans="1:11" s="2" customFormat="1" ht="21" x14ac:dyDescent="0.15">
      <c r="A2988" s="41"/>
      <c r="B2988" s="42"/>
      <c r="C2988" s="376">
        <v>60</v>
      </c>
      <c r="D2988" s="258" t="s">
        <v>6258</v>
      </c>
      <c r="E2988" s="269" t="s">
        <v>6366</v>
      </c>
      <c r="F2988" s="258" t="s">
        <v>6380</v>
      </c>
      <c r="G2988" s="270">
        <v>1920</v>
      </c>
      <c r="H2988" s="271">
        <f>20/2</f>
        <v>10</v>
      </c>
      <c r="I2988" s="271" t="s">
        <v>235</v>
      </c>
      <c r="J2988" s="272">
        <v>39504</v>
      </c>
      <c r="K2988" s="42"/>
    </row>
    <row r="2989" spans="1:11" s="2" customFormat="1" ht="10.5" x14ac:dyDescent="0.15">
      <c r="A2989" s="41" t="s">
        <v>1</v>
      </c>
      <c r="B2989" s="42"/>
      <c r="C2989" s="376">
        <v>61</v>
      </c>
      <c r="D2989" s="258" t="s">
        <v>849</v>
      </c>
      <c r="E2989" s="258" t="s">
        <v>6381</v>
      </c>
      <c r="F2989" s="258" t="s">
        <v>6382</v>
      </c>
      <c r="G2989" s="270">
        <v>1936</v>
      </c>
      <c r="H2989" s="257">
        <v>7.25</v>
      </c>
      <c r="I2989" s="257" t="s">
        <v>520</v>
      </c>
      <c r="J2989" s="272">
        <v>39885</v>
      </c>
      <c r="K2989" s="42"/>
    </row>
    <row r="2990" spans="1:11" s="2" customFormat="1" ht="10.5" x14ac:dyDescent="0.15">
      <c r="A2990" s="41" t="s">
        <v>1</v>
      </c>
      <c r="B2990" s="42"/>
      <c r="C2990" s="376">
        <v>62</v>
      </c>
      <c r="D2990" s="258" t="s">
        <v>849</v>
      </c>
      <c r="E2990" s="258" t="s">
        <v>6381</v>
      </c>
      <c r="F2990" s="258" t="s">
        <v>6383</v>
      </c>
      <c r="G2990" s="270">
        <v>1948</v>
      </c>
      <c r="H2990" s="257">
        <v>30</v>
      </c>
      <c r="I2990" s="257" t="s">
        <v>156</v>
      </c>
      <c r="J2990" s="272">
        <v>39382</v>
      </c>
      <c r="K2990" s="42"/>
    </row>
    <row r="2991" spans="1:11" s="2" customFormat="1" ht="21" x14ac:dyDescent="0.15">
      <c r="A2991" s="41"/>
      <c r="B2991" s="42"/>
      <c r="C2991" s="376">
        <v>63</v>
      </c>
      <c r="D2991" s="258" t="s">
        <v>6258</v>
      </c>
      <c r="E2991" s="258" t="s">
        <v>6384</v>
      </c>
      <c r="F2991" s="258" t="s">
        <v>6385</v>
      </c>
      <c r="G2991" s="270">
        <v>1910</v>
      </c>
      <c r="H2991" s="257">
        <v>30</v>
      </c>
      <c r="I2991" s="257" t="s">
        <v>69</v>
      </c>
      <c r="J2991" s="272">
        <v>39125</v>
      </c>
      <c r="K2991" s="42"/>
    </row>
    <row r="2992" spans="1:11" s="2" customFormat="1" ht="21" x14ac:dyDescent="0.15">
      <c r="A2992" s="41"/>
      <c r="B2992" s="42"/>
      <c r="C2992" s="376">
        <v>64</v>
      </c>
      <c r="D2992" s="258" t="s">
        <v>6258</v>
      </c>
      <c r="E2992" s="258" t="s">
        <v>6384</v>
      </c>
      <c r="F2992" s="258" t="s">
        <v>6386</v>
      </c>
      <c r="G2992" s="270">
        <v>1906</v>
      </c>
      <c r="H2992" s="257">
        <v>10</v>
      </c>
      <c r="I2992" s="259" t="s">
        <v>2706</v>
      </c>
      <c r="J2992" s="272">
        <v>39303</v>
      </c>
      <c r="K2992" s="42"/>
    </row>
    <row r="2993" spans="1:11" s="2" customFormat="1" ht="31.5" x14ac:dyDescent="0.15">
      <c r="A2993" s="41"/>
      <c r="B2993" s="42"/>
      <c r="C2993" s="376">
        <v>65</v>
      </c>
      <c r="D2993" s="258" t="s">
        <v>6258</v>
      </c>
      <c r="E2993" s="258" t="s">
        <v>6387</v>
      </c>
      <c r="F2993" s="258" t="s">
        <v>6388</v>
      </c>
      <c r="G2993" s="270">
        <v>1846</v>
      </c>
      <c r="H2993" s="257"/>
      <c r="I2993" s="257" t="s">
        <v>141</v>
      </c>
      <c r="J2993" s="272">
        <v>41121</v>
      </c>
      <c r="K2993" s="42"/>
    </row>
    <row r="2994" spans="1:11" s="2" customFormat="1" ht="10.5" x14ac:dyDescent="0.15">
      <c r="A2994" s="41"/>
      <c r="B2994" s="42"/>
      <c r="C2994" s="376">
        <v>66</v>
      </c>
      <c r="D2994" s="285" t="s">
        <v>10</v>
      </c>
      <c r="E2994" s="269" t="s">
        <v>6389</v>
      </c>
      <c r="F2994" s="258" t="s">
        <v>6390</v>
      </c>
      <c r="G2994" s="270">
        <v>1880</v>
      </c>
      <c r="H2994" s="257">
        <v>0</v>
      </c>
      <c r="I2994" s="257" t="s">
        <v>683</v>
      </c>
      <c r="J2994" s="272">
        <v>42894</v>
      </c>
      <c r="K2994" s="42"/>
    </row>
    <row r="2995" spans="1:11" s="2" customFormat="1" ht="21" x14ac:dyDescent="0.15">
      <c r="A2995" s="41"/>
      <c r="B2995" s="42"/>
      <c r="C2995" s="376">
        <v>67</v>
      </c>
      <c r="D2995" s="258" t="s">
        <v>10</v>
      </c>
      <c r="E2995" s="258" t="s">
        <v>6391</v>
      </c>
      <c r="F2995" s="258" t="s">
        <v>6392</v>
      </c>
      <c r="G2995" s="270">
        <v>1909</v>
      </c>
      <c r="H2995" s="257">
        <v>1</v>
      </c>
      <c r="I2995" s="257" t="s">
        <v>3295</v>
      </c>
      <c r="J2995" s="272">
        <v>40369</v>
      </c>
      <c r="K2995" s="42"/>
    </row>
    <row r="2996" spans="1:11" s="2" customFormat="1" ht="31.5" x14ac:dyDescent="0.15">
      <c r="A2996" s="41"/>
      <c r="B2996" s="42"/>
      <c r="C2996" s="376">
        <v>68</v>
      </c>
      <c r="D2996" s="258" t="s">
        <v>10</v>
      </c>
      <c r="E2996" s="258" t="s">
        <v>6393</v>
      </c>
      <c r="F2996" s="258" t="s">
        <v>6394</v>
      </c>
      <c r="G2996" s="270">
        <v>1948</v>
      </c>
      <c r="H2996" s="271">
        <v>20</v>
      </c>
      <c r="I2996" s="257" t="s">
        <v>6395</v>
      </c>
      <c r="J2996" s="272">
        <v>40041</v>
      </c>
      <c r="K2996" s="42"/>
    </row>
    <row r="2997" spans="1:11" s="2" customFormat="1" ht="31.5" x14ac:dyDescent="0.15">
      <c r="A2997" s="41"/>
      <c r="B2997" s="42"/>
      <c r="C2997" s="376">
        <v>69</v>
      </c>
      <c r="D2997" s="258" t="s">
        <v>10</v>
      </c>
      <c r="E2997" s="258" t="s">
        <v>6393</v>
      </c>
      <c r="F2997" s="258" t="s">
        <v>6396</v>
      </c>
      <c r="G2997" s="270">
        <v>1955</v>
      </c>
      <c r="H2997" s="271">
        <v>10</v>
      </c>
      <c r="I2997" s="257" t="s">
        <v>69</v>
      </c>
      <c r="J2997" s="378">
        <v>38825</v>
      </c>
      <c r="K2997" s="42"/>
    </row>
    <row r="2998" spans="1:11" s="2" customFormat="1" ht="21" x14ac:dyDescent="0.15">
      <c r="A2998" s="41"/>
      <c r="B2998" s="42"/>
      <c r="C2998" s="376">
        <v>70</v>
      </c>
      <c r="D2998" s="258" t="s">
        <v>10</v>
      </c>
      <c r="E2998" s="258" t="s">
        <v>6397</v>
      </c>
      <c r="F2998" s="258" t="s">
        <v>6398</v>
      </c>
      <c r="G2998" s="270">
        <v>1980</v>
      </c>
      <c r="H2998" s="257" t="s">
        <v>6399</v>
      </c>
      <c r="I2998" s="257" t="s">
        <v>6400</v>
      </c>
      <c r="J2998" s="272">
        <v>38777</v>
      </c>
      <c r="K2998" s="42"/>
    </row>
    <row r="2999" spans="1:11" s="2" customFormat="1" ht="21" x14ac:dyDescent="0.15">
      <c r="A2999" s="41"/>
      <c r="B2999" s="42"/>
      <c r="C2999" s="376">
        <v>71</v>
      </c>
      <c r="D2999" s="258" t="s">
        <v>6258</v>
      </c>
      <c r="E2999" s="258" t="s">
        <v>6401</v>
      </c>
      <c r="F2999" s="258" t="s">
        <v>6402</v>
      </c>
      <c r="G2999" s="270">
        <v>1932</v>
      </c>
      <c r="H2999" s="257">
        <v>0</v>
      </c>
      <c r="I2999" s="257" t="s">
        <v>77</v>
      </c>
      <c r="J2999" s="272" t="s">
        <v>89</v>
      </c>
      <c r="K2999" s="42"/>
    </row>
    <row r="3000" spans="1:11" s="2" customFormat="1" ht="10.5" x14ac:dyDescent="0.15">
      <c r="A3000" s="41"/>
      <c r="B3000" s="42"/>
      <c r="C3000" s="376">
        <v>72</v>
      </c>
      <c r="D3000" s="258" t="s">
        <v>10</v>
      </c>
      <c r="E3000" s="258" t="s">
        <v>6403</v>
      </c>
      <c r="F3000" s="258" t="s">
        <v>6404</v>
      </c>
      <c r="G3000" s="270">
        <v>1979</v>
      </c>
      <c r="H3000" s="257">
        <v>1</v>
      </c>
      <c r="I3000" s="257" t="s">
        <v>3922</v>
      </c>
      <c r="J3000" s="272">
        <v>40438</v>
      </c>
      <c r="K3000" s="42"/>
    </row>
    <row r="3001" spans="1:11" s="2" customFormat="1" ht="21" x14ac:dyDescent="0.15">
      <c r="A3001" s="41"/>
      <c r="B3001" s="42"/>
      <c r="C3001" s="376">
        <v>73</v>
      </c>
      <c r="D3001" s="258" t="s">
        <v>6258</v>
      </c>
      <c r="E3001" s="269" t="s">
        <v>6405</v>
      </c>
      <c r="F3001" s="258" t="s">
        <v>6406</v>
      </c>
      <c r="G3001" s="270">
        <v>1954</v>
      </c>
      <c r="H3001" s="257">
        <f>200/8</f>
        <v>25</v>
      </c>
      <c r="I3001" s="257" t="s">
        <v>2265</v>
      </c>
      <c r="J3001" s="272">
        <v>39711</v>
      </c>
      <c r="K3001" s="42"/>
    </row>
    <row r="3002" spans="1:11" s="2" customFormat="1" ht="21" x14ac:dyDescent="0.15">
      <c r="A3002" s="41"/>
      <c r="B3002" s="42"/>
      <c r="C3002" s="376">
        <v>74</v>
      </c>
      <c r="D3002" s="258" t="s">
        <v>6258</v>
      </c>
      <c r="E3002" s="269" t="s">
        <v>6405</v>
      </c>
      <c r="F3002" s="258" t="s">
        <v>6407</v>
      </c>
      <c r="G3002" s="270">
        <v>1962</v>
      </c>
      <c r="H3002" s="257">
        <v>5</v>
      </c>
      <c r="I3002" s="257" t="s">
        <v>6408</v>
      </c>
      <c r="J3002" s="272">
        <v>40768</v>
      </c>
      <c r="K3002" s="42"/>
    </row>
    <row r="3003" spans="1:11" s="2" customFormat="1" ht="21" x14ac:dyDescent="0.15">
      <c r="A3003" s="41"/>
      <c r="B3003" s="42"/>
      <c r="C3003" s="376">
        <v>75</v>
      </c>
      <c r="D3003" s="258" t="s">
        <v>6258</v>
      </c>
      <c r="E3003" s="269" t="s">
        <v>6405</v>
      </c>
      <c r="F3003" s="258" t="s">
        <v>6409</v>
      </c>
      <c r="G3003" s="270">
        <v>1975</v>
      </c>
      <c r="H3003" s="257">
        <v>20</v>
      </c>
      <c r="I3003" s="257" t="s">
        <v>3335</v>
      </c>
      <c r="J3003" s="272">
        <v>39676</v>
      </c>
      <c r="K3003" s="42"/>
    </row>
    <row r="3004" spans="1:11" s="2" customFormat="1" ht="10.5" x14ac:dyDescent="0.15">
      <c r="A3004" s="41"/>
      <c r="B3004" s="42"/>
      <c r="C3004" s="376">
        <v>76</v>
      </c>
      <c r="D3004" s="258" t="s">
        <v>10</v>
      </c>
      <c r="E3004" s="258" t="s">
        <v>6410</v>
      </c>
      <c r="F3004" s="258" t="s">
        <v>6411</v>
      </c>
      <c r="G3004" s="270">
        <v>1964</v>
      </c>
      <c r="H3004" s="257"/>
      <c r="I3004" s="257" t="s">
        <v>89</v>
      </c>
      <c r="J3004" s="272">
        <v>40179</v>
      </c>
      <c r="K3004" s="42"/>
    </row>
    <row r="3005" spans="1:11" s="2" customFormat="1" ht="21" x14ac:dyDescent="0.15">
      <c r="A3005" s="41"/>
      <c r="B3005" s="42"/>
      <c r="C3005" s="376">
        <v>77</v>
      </c>
      <c r="D3005" s="258" t="s">
        <v>10</v>
      </c>
      <c r="E3005" s="258" t="s">
        <v>6412</v>
      </c>
      <c r="F3005" s="258" t="s">
        <v>6413</v>
      </c>
      <c r="G3005" s="270"/>
      <c r="H3005" s="275">
        <f>20/3</f>
        <v>6.666666666666667</v>
      </c>
      <c r="I3005" s="271" t="s">
        <v>6414</v>
      </c>
      <c r="J3005" s="272">
        <v>41680</v>
      </c>
      <c r="K3005" s="42"/>
    </row>
    <row r="3006" spans="1:11" s="2" customFormat="1" ht="21" x14ac:dyDescent="0.15">
      <c r="A3006" s="41"/>
      <c r="B3006" s="42"/>
      <c r="C3006" s="376">
        <v>78</v>
      </c>
      <c r="D3006" s="258" t="s">
        <v>6258</v>
      </c>
      <c r="E3006" s="269" t="s">
        <v>6415</v>
      </c>
      <c r="F3006" s="269" t="s">
        <v>6416</v>
      </c>
      <c r="G3006" s="270">
        <v>1884</v>
      </c>
      <c r="H3006" s="271">
        <v>14</v>
      </c>
      <c r="I3006" s="257" t="s">
        <v>333</v>
      </c>
      <c r="J3006" s="272">
        <v>39282</v>
      </c>
      <c r="K3006" s="42"/>
    </row>
    <row r="3007" spans="1:11" s="2" customFormat="1" ht="21" x14ac:dyDescent="0.15">
      <c r="A3007" s="41"/>
      <c r="B3007" s="42"/>
      <c r="C3007" s="376">
        <v>79</v>
      </c>
      <c r="D3007" s="258" t="s">
        <v>6258</v>
      </c>
      <c r="E3007" s="258" t="s">
        <v>6417</v>
      </c>
      <c r="F3007" s="258" t="s">
        <v>6418</v>
      </c>
      <c r="G3007" s="270">
        <v>1910</v>
      </c>
      <c r="H3007" s="257">
        <v>10</v>
      </c>
      <c r="I3007" s="257" t="s">
        <v>6274</v>
      </c>
      <c r="J3007" s="272">
        <v>40405</v>
      </c>
      <c r="K3007" s="42"/>
    </row>
    <row r="3008" spans="1:11" s="2" customFormat="1" ht="10.5" x14ac:dyDescent="0.15">
      <c r="A3008" s="41"/>
      <c r="B3008" s="42"/>
      <c r="C3008" s="376">
        <v>80</v>
      </c>
      <c r="D3008" s="258" t="s">
        <v>6258</v>
      </c>
      <c r="E3008" s="269" t="s">
        <v>6419</v>
      </c>
      <c r="F3008" s="258" t="s">
        <v>6420</v>
      </c>
      <c r="G3008" s="270">
        <v>1925</v>
      </c>
      <c r="H3008" s="271">
        <v>1</v>
      </c>
      <c r="I3008" s="257" t="s">
        <v>2842</v>
      </c>
      <c r="J3008" s="272">
        <v>39815</v>
      </c>
      <c r="K3008" s="42"/>
    </row>
    <row r="3009" spans="1:11" s="2" customFormat="1" ht="21" x14ac:dyDescent="0.15">
      <c r="A3009" s="41"/>
      <c r="B3009" s="42"/>
      <c r="C3009" s="376">
        <v>81</v>
      </c>
      <c r="D3009" s="258" t="s">
        <v>6258</v>
      </c>
      <c r="E3009" s="258" t="s">
        <v>6421</v>
      </c>
      <c r="F3009" s="258" t="s">
        <v>6422</v>
      </c>
      <c r="G3009" s="270">
        <v>1945</v>
      </c>
      <c r="H3009" s="271">
        <v>20</v>
      </c>
      <c r="I3009" s="257" t="s">
        <v>1417</v>
      </c>
      <c r="J3009" s="272">
        <v>41861</v>
      </c>
      <c r="K3009" s="42"/>
    </row>
    <row r="3010" spans="1:11" s="2" customFormat="1" ht="31.5" x14ac:dyDescent="0.15">
      <c r="A3010" s="41"/>
      <c r="B3010" s="42"/>
      <c r="C3010" s="376">
        <v>82</v>
      </c>
      <c r="D3010" s="285" t="s">
        <v>6258</v>
      </c>
      <c r="E3010" s="258" t="s">
        <v>6423</v>
      </c>
      <c r="F3010" s="258" t="s">
        <v>6424</v>
      </c>
      <c r="G3010" s="270">
        <v>1855</v>
      </c>
      <c r="H3010" s="271">
        <v>0</v>
      </c>
      <c r="I3010" s="257" t="s">
        <v>1853</v>
      </c>
      <c r="J3010" s="272">
        <v>43041</v>
      </c>
      <c r="K3010" s="42"/>
    </row>
    <row r="3011" spans="1:11" s="2" customFormat="1" ht="31.5" x14ac:dyDescent="0.15">
      <c r="A3011" s="41"/>
      <c r="B3011" s="42"/>
      <c r="C3011" s="376">
        <v>83</v>
      </c>
      <c r="D3011" s="285" t="s">
        <v>6290</v>
      </c>
      <c r="E3011" s="258" t="s">
        <v>6425</v>
      </c>
      <c r="F3011" s="258" t="s">
        <v>6426</v>
      </c>
      <c r="G3011" s="270">
        <v>1896</v>
      </c>
      <c r="H3011" s="271">
        <v>115</v>
      </c>
      <c r="I3011" s="257" t="s">
        <v>40</v>
      </c>
      <c r="J3011" s="272">
        <v>42544</v>
      </c>
      <c r="K3011" s="42"/>
    </row>
    <row r="3012" spans="1:11" s="2" customFormat="1" ht="31.5" x14ac:dyDescent="0.15">
      <c r="A3012" s="41"/>
      <c r="B3012" s="42"/>
      <c r="C3012" s="376">
        <v>84</v>
      </c>
      <c r="D3012" s="285" t="s">
        <v>6290</v>
      </c>
      <c r="E3012" s="258" t="s">
        <v>6425</v>
      </c>
      <c r="F3012" s="258" t="s">
        <v>6427</v>
      </c>
      <c r="G3012" s="270">
        <v>1901</v>
      </c>
      <c r="H3012" s="271" t="s">
        <v>46</v>
      </c>
      <c r="I3012" s="257" t="s">
        <v>89</v>
      </c>
      <c r="J3012" s="272" t="s">
        <v>89</v>
      </c>
      <c r="K3012" s="42"/>
    </row>
    <row r="3013" spans="1:11" s="2" customFormat="1" ht="21" x14ac:dyDescent="0.15">
      <c r="A3013" s="41"/>
      <c r="B3013" s="42"/>
      <c r="C3013" s="376">
        <v>85</v>
      </c>
      <c r="D3013" s="258" t="s">
        <v>6258</v>
      </c>
      <c r="E3013" s="269" t="s">
        <v>6428</v>
      </c>
      <c r="F3013" s="258" t="s">
        <v>6429</v>
      </c>
      <c r="G3013" s="270">
        <v>1894</v>
      </c>
      <c r="H3013" s="271" t="s">
        <v>6430</v>
      </c>
      <c r="I3013" s="257" t="s">
        <v>1321</v>
      </c>
      <c r="J3013" s="272">
        <v>39133</v>
      </c>
      <c r="K3013" s="42"/>
    </row>
    <row r="3014" spans="1:11" s="2" customFormat="1" ht="21" x14ac:dyDescent="0.15">
      <c r="A3014" s="41" t="s">
        <v>1</v>
      </c>
      <c r="B3014" s="42"/>
      <c r="C3014" s="376">
        <v>86</v>
      </c>
      <c r="D3014" s="285" t="s">
        <v>6258</v>
      </c>
      <c r="E3014" s="258" t="s">
        <v>6431</v>
      </c>
      <c r="F3014" s="258" t="s">
        <v>6432</v>
      </c>
      <c r="G3014" s="270">
        <v>1900</v>
      </c>
      <c r="H3014" s="257">
        <v>0</v>
      </c>
      <c r="I3014" s="257" t="s">
        <v>683</v>
      </c>
      <c r="J3014" s="272">
        <v>42894</v>
      </c>
      <c r="K3014" s="42"/>
    </row>
    <row r="3015" spans="1:11" s="2" customFormat="1" ht="21" x14ac:dyDescent="0.15">
      <c r="A3015" s="41"/>
      <c r="B3015" s="42"/>
      <c r="C3015" s="376">
        <v>87</v>
      </c>
      <c r="D3015" s="285" t="s">
        <v>6258</v>
      </c>
      <c r="E3015" s="269" t="s">
        <v>6405</v>
      </c>
      <c r="F3015" s="258" t="s">
        <v>6433</v>
      </c>
      <c r="G3015" s="270">
        <v>1904</v>
      </c>
      <c r="H3015" s="257">
        <v>20</v>
      </c>
      <c r="I3015" s="257" t="s">
        <v>511</v>
      </c>
      <c r="J3015" s="272">
        <v>42953</v>
      </c>
      <c r="K3015" s="42"/>
    </row>
    <row r="3016" spans="1:11" s="2" customFormat="1" ht="31.5" x14ac:dyDescent="0.15">
      <c r="A3016" s="41"/>
      <c r="B3016" s="42"/>
      <c r="C3016" s="376">
        <v>88</v>
      </c>
      <c r="D3016" s="285" t="s">
        <v>10</v>
      </c>
      <c r="E3016" s="258" t="s">
        <v>6434</v>
      </c>
      <c r="F3016" s="258" t="s">
        <v>6435</v>
      </c>
      <c r="G3016" s="270">
        <v>1920</v>
      </c>
      <c r="H3016" s="271">
        <v>0</v>
      </c>
      <c r="I3016" s="257" t="s">
        <v>3650</v>
      </c>
      <c r="J3016" s="272">
        <v>42445</v>
      </c>
      <c r="K3016" s="42"/>
    </row>
    <row r="3017" spans="1:11" s="2" customFormat="1" ht="10.5" x14ac:dyDescent="0.15">
      <c r="A3017" s="41" t="s">
        <v>1</v>
      </c>
      <c r="B3017" s="42"/>
      <c r="C3017" s="376">
        <v>89</v>
      </c>
      <c r="D3017" s="258" t="s">
        <v>6258</v>
      </c>
      <c r="E3017" s="258" t="s">
        <v>6436</v>
      </c>
      <c r="F3017" s="258" t="s">
        <v>6437</v>
      </c>
      <c r="G3017" s="270">
        <v>1884</v>
      </c>
      <c r="H3017" s="294">
        <v>7.25</v>
      </c>
      <c r="I3017" s="257" t="s">
        <v>520</v>
      </c>
      <c r="J3017" s="272">
        <v>39885</v>
      </c>
      <c r="K3017" s="42"/>
    </row>
    <row r="3018" spans="1:11" s="2" customFormat="1" ht="21" x14ac:dyDescent="0.15">
      <c r="A3018" s="41"/>
      <c r="B3018" s="42"/>
      <c r="C3018" s="376">
        <v>90</v>
      </c>
      <c r="D3018" s="258" t="s">
        <v>6258</v>
      </c>
      <c r="E3018" s="258" t="s">
        <v>6438</v>
      </c>
      <c r="F3018" s="258" t="s">
        <v>6439</v>
      </c>
      <c r="G3018" s="270">
        <v>1927</v>
      </c>
      <c r="H3018" s="271">
        <v>1</v>
      </c>
      <c r="I3018" s="257" t="s">
        <v>3295</v>
      </c>
      <c r="J3018" s="272">
        <v>40369</v>
      </c>
      <c r="K3018" s="42"/>
    </row>
    <row r="3019" spans="1:11" s="2" customFormat="1" ht="21" x14ac:dyDescent="0.15">
      <c r="A3019" s="41"/>
      <c r="B3019" s="42"/>
      <c r="C3019" s="376">
        <v>91</v>
      </c>
      <c r="D3019" s="258" t="s">
        <v>6290</v>
      </c>
      <c r="E3019" s="269" t="s">
        <v>576</v>
      </c>
      <c r="F3019" s="258" t="s">
        <v>6440</v>
      </c>
      <c r="G3019" s="270">
        <v>1937</v>
      </c>
      <c r="H3019" s="275">
        <f>150/21+0.01</f>
        <v>7.152857142857143</v>
      </c>
      <c r="I3019" s="271" t="s">
        <v>1368</v>
      </c>
      <c r="J3019" s="272">
        <v>40397</v>
      </c>
      <c r="K3019" s="42"/>
    </row>
    <row r="3020" spans="1:11" s="2" customFormat="1" ht="21" x14ac:dyDescent="0.15">
      <c r="A3020" s="41"/>
      <c r="B3020" s="42"/>
      <c r="C3020" s="376">
        <v>92</v>
      </c>
      <c r="D3020" s="258" t="s">
        <v>6290</v>
      </c>
      <c r="E3020" s="269" t="s">
        <v>576</v>
      </c>
      <c r="F3020" s="258" t="s">
        <v>6441</v>
      </c>
      <c r="G3020" s="270">
        <v>1938</v>
      </c>
      <c r="H3020" s="271">
        <v>10</v>
      </c>
      <c r="I3020" s="257" t="s">
        <v>181</v>
      </c>
      <c r="J3020" s="272">
        <v>39678</v>
      </c>
      <c r="K3020" s="42"/>
    </row>
    <row r="3021" spans="1:11" s="2" customFormat="1" ht="21" x14ac:dyDescent="0.15">
      <c r="A3021" s="41"/>
      <c r="B3021" s="42"/>
      <c r="C3021" s="376">
        <v>93</v>
      </c>
      <c r="D3021" s="258" t="s">
        <v>6290</v>
      </c>
      <c r="E3021" s="269" t="s">
        <v>576</v>
      </c>
      <c r="F3021" s="258" t="s">
        <v>6442</v>
      </c>
      <c r="G3021" s="270">
        <v>1948</v>
      </c>
      <c r="H3021" s="275">
        <f>150/21+0.01</f>
        <v>7.152857142857143</v>
      </c>
      <c r="I3021" s="271" t="s">
        <v>1368</v>
      </c>
      <c r="J3021" s="272">
        <v>40397</v>
      </c>
      <c r="K3021" s="42"/>
    </row>
    <row r="3022" spans="1:11" s="2" customFormat="1" ht="21" x14ac:dyDescent="0.15">
      <c r="A3022" s="41"/>
      <c r="B3022" s="42"/>
      <c r="C3022" s="376">
        <v>94</v>
      </c>
      <c r="D3022" s="258" t="s">
        <v>6290</v>
      </c>
      <c r="E3022" s="269" t="s">
        <v>576</v>
      </c>
      <c r="F3022" s="258" t="s">
        <v>6443</v>
      </c>
      <c r="G3022" s="270">
        <v>1949</v>
      </c>
      <c r="H3022" s="275">
        <f>150/21+0.01</f>
        <v>7.152857142857143</v>
      </c>
      <c r="I3022" s="271" t="s">
        <v>1368</v>
      </c>
      <c r="J3022" s="272">
        <v>40397</v>
      </c>
      <c r="K3022" s="42"/>
    </row>
    <row r="3023" spans="1:11" s="2" customFormat="1" ht="21" x14ac:dyDescent="0.15">
      <c r="A3023" s="41"/>
      <c r="B3023" s="42"/>
      <c r="C3023" s="376">
        <v>95</v>
      </c>
      <c r="D3023" s="258" t="s">
        <v>6290</v>
      </c>
      <c r="E3023" s="269" t="s">
        <v>576</v>
      </c>
      <c r="F3023" s="258" t="s">
        <v>6444</v>
      </c>
      <c r="G3023" s="270">
        <v>1950</v>
      </c>
      <c r="H3023" s="275">
        <f>150/21+0.01</f>
        <v>7.152857142857143</v>
      </c>
      <c r="I3023" s="271" t="s">
        <v>1368</v>
      </c>
      <c r="J3023" s="272">
        <v>40397</v>
      </c>
      <c r="K3023" s="42"/>
    </row>
    <row r="3024" spans="1:11" s="2" customFormat="1" ht="21" x14ac:dyDescent="0.15">
      <c r="A3024" s="41"/>
      <c r="B3024" s="42"/>
      <c r="C3024" s="376">
        <v>96</v>
      </c>
      <c r="D3024" s="258" t="s">
        <v>10</v>
      </c>
      <c r="E3024" s="258" t="s">
        <v>6445</v>
      </c>
      <c r="F3024" s="258" t="s">
        <v>6446</v>
      </c>
      <c r="G3024" s="270">
        <v>1909</v>
      </c>
      <c r="H3024" s="271">
        <f>20/2</f>
        <v>10</v>
      </c>
      <c r="I3024" s="257" t="s">
        <v>235</v>
      </c>
      <c r="J3024" s="272">
        <v>39504</v>
      </c>
      <c r="K3024" s="42"/>
    </row>
    <row r="3025" spans="1:11" s="2" customFormat="1" ht="10.5" x14ac:dyDescent="0.15">
      <c r="A3025" s="41"/>
      <c r="B3025" s="42"/>
      <c r="C3025" s="376">
        <v>97</v>
      </c>
      <c r="D3025" s="258" t="s">
        <v>10</v>
      </c>
      <c r="E3025" s="258" t="s">
        <v>6447</v>
      </c>
      <c r="F3025" s="258" t="s">
        <v>6448</v>
      </c>
      <c r="G3025" s="270">
        <v>1756</v>
      </c>
      <c r="H3025" s="271">
        <v>21</v>
      </c>
      <c r="I3025" s="257" t="s">
        <v>6449</v>
      </c>
      <c r="J3025" s="272">
        <v>41738</v>
      </c>
      <c r="K3025" s="42"/>
    </row>
    <row r="3026" spans="1:11" s="2" customFormat="1" ht="10.5" x14ac:dyDescent="0.15">
      <c r="A3026" s="41"/>
      <c r="B3026" s="42"/>
      <c r="C3026" s="376">
        <v>98</v>
      </c>
      <c r="D3026" s="258" t="s">
        <v>10</v>
      </c>
      <c r="E3026" s="258" t="s">
        <v>6450</v>
      </c>
      <c r="F3026" s="258" t="s">
        <v>6451</v>
      </c>
      <c r="G3026" s="270">
        <v>1982</v>
      </c>
      <c r="H3026" s="271">
        <v>20</v>
      </c>
      <c r="I3026" s="257" t="s">
        <v>156</v>
      </c>
      <c r="J3026" s="272">
        <v>39452</v>
      </c>
      <c r="K3026" s="42"/>
    </row>
    <row r="3027" spans="1:11" s="2" customFormat="1" ht="21" x14ac:dyDescent="0.15">
      <c r="A3027" s="41"/>
      <c r="B3027" s="42"/>
      <c r="C3027" s="376">
        <v>99</v>
      </c>
      <c r="D3027" s="258" t="s">
        <v>10</v>
      </c>
      <c r="E3027" s="258" t="s">
        <v>6452</v>
      </c>
      <c r="F3027" s="258" t="s">
        <v>6453</v>
      </c>
      <c r="G3027" s="270">
        <v>1881</v>
      </c>
      <c r="H3027" s="271">
        <v>30</v>
      </c>
      <c r="I3027" s="257" t="s">
        <v>3325</v>
      </c>
      <c r="J3027" s="272">
        <v>39286</v>
      </c>
      <c r="K3027" s="42"/>
    </row>
    <row r="3028" spans="1:11" s="2" customFormat="1" ht="10.5" x14ac:dyDescent="0.15">
      <c r="A3028" s="41"/>
      <c r="B3028" s="42"/>
      <c r="C3028" s="376">
        <v>100</v>
      </c>
      <c r="D3028" s="258" t="s">
        <v>849</v>
      </c>
      <c r="E3028" s="258" t="s">
        <v>6454</v>
      </c>
      <c r="F3028" s="258" t="s">
        <v>6455</v>
      </c>
      <c r="G3028" s="270">
        <v>1912</v>
      </c>
      <c r="H3028" s="271">
        <v>7.15</v>
      </c>
      <c r="I3028" s="257" t="s">
        <v>520</v>
      </c>
      <c r="J3028" s="272">
        <v>39885</v>
      </c>
      <c r="K3028" s="42"/>
    </row>
    <row r="3029" spans="1:11" s="2" customFormat="1" ht="10.5" x14ac:dyDescent="0.15">
      <c r="A3029" s="41"/>
      <c r="B3029" s="42"/>
      <c r="C3029" s="376">
        <v>101</v>
      </c>
      <c r="D3029" s="258" t="s">
        <v>849</v>
      </c>
      <c r="E3029" s="258" t="s">
        <v>6454</v>
      </c>
      <c r="F3029" s="258" t="s">
        <v>6455</v>
      </c>
      <c r="G3029" s="270">
        <v>1924</v>
      </c>
      <c r="H3029" s="271">
        <v>5</v>
      </c>
      <c r="I3029" s="257" t="s">
        <v>1780</v>
      </c>
      <c r="J3029" s="272">
        <v>39942</v>
      </c>
      <c r="K3029" s="42"/>
    </row>
    <row r="3030" spans="1:11" s="2" customFormat="1" ht="10.5" x14ac:dyDescent="0.15">
      <c r="A3030" s="41"/>
      <c r="B3030" s="42"/>
      <c r="C3030" s="376">
        <v>102</v>
      </c>
      <c r="D3030" s="258" t="s">
        <v>6456</v>
      </c>
      <c r="E3030" s="258" t="s">
        <v>6457</v>
      </c>
      <c r="F3030" s="258" t="s">
        <v>6458</v>
      </c>
      <c r="G3030" s="270">
        <v>1958</v>
      </c>
      <c r="H3030" s="271">
        <v>10</v>
      </c>
      <c r="I3030" s="257" t="s">
        <v>2842</v>
      </c>
      <c r="J3030" s="272">
        <v>40319</v>
      </c>
      <c r="K3030" s="42"/>
    </row>
    <row r="3031" spans="1:11" s="2" customFormat="1" ht="10.5" x14ac:dyDescent="0.15">
      <c r="A3031" s="41"/>
      <c r="B3031" s="42"/>
      <c r="C3031" s="376">
        <v>103</v>
      </c>
      <c r="D3031" s="258" t="s">
        <v>6258</v>
      </c>
      <c r="E3031" s="269" t="s">
        <v>6419</v>
      </c>
      <c r="F3031" s="258" t="s">
        <v>6459</v>
      </c>
      <c r="G3031" s="270">
        <v>1922</v>
      </c>
      <c r="H3031" s="257">
        <v>10</v>
      </c>
      <c r="I3031" s="259" t="s">
        <v>2706</v>
      </c>
      <c r="J3031" s="272">
        <v>39311</v>
      </c>
      <c r="K3031" s="42"/>
    </row>
    <row r="3032" spans="1:11" s="2" customFormat="1" ht="21" x14ac:dyDescent="0.15">
      <c r="A3032" s="41"/>
      <c r="B3032" s="42"/>
      <c r="C3032" s="376">
        <v>104</v>
      </c>
      <c r="D3032" s="258" t="s">
        <v>10</v>
      </c>
      <c r="E3032" s="258" t="s">
        <v>6460</v>
      </c>
      <c r="F3032" s="258" t="s">
        <v>6461</v>
      </c>
      <c r="G3032" s="270">
        <v>1922</v>
      </c>
      <c r="H3032" s="257">
        <v>10</v>
      </c>
      <c r="I3032" s="257" t="s">
        <v>4011</v>
      </c>
      <c r="J3032" s="272">
        <v>39827</v>
      </c>
      <c r="K3032" s="42"/>
    </row>
    <row r="3033" spans="1:11" s="2" customFormat="1" ht="21" x14ac:dyDescent="0.15">
      <c r="A3033" s="41"/>
      <c r="B3033" s="42"/>
      <c r="C3033" s="376">
        <v>105</v>
      </c>
      <c r="D3033" s="258" t="s">
        <v>6258</v>
      </c>
      <c r="E3033" s="258" t="s">
        <v>6462</v>
      </c>
      <c r="F3033" s="258" t="s">
        <v>6463</v>
      </c>
      <c r="G3033" s="257">
        <v>1933</v>
      </c>
      <c r="H3033" s="257">
        <f>200/8</f>
        <v>25</v>
      </c>
      <c r="I3033" s="257" t="s">
        <v>2265</v>
      </c>
      <c r="J3033" s="272">
        <v>39711</v>
      </c>
      <c r="K3033" s="42"/>
    </row>
    <row r="3034" spans="1:11" s="2" customFormat="1" ht="10.5" x14ac:dyDescent="0.15">
      <c r="A3034" s="41"/>
      <c r="B3034" s="42"/>
      <c r="C3034" s="376">
        <v>106</v>
      </c>
      <c r="D3034" s="258" t="s">
        <v>6258</v>
      </c>
      <c r="E3034" s="258" t="s">
        <v>6464</v>
      </c>
      <c r="F3034" s="258" t="s">
        <v>6465</v>
      </c>
      <c r="G3034" s="257">
        <v>1958</v>
      </c>
      <c r="H3034" s="257">
        <f>200/8</f>
        <v>25</v>
      </c>
      <c r="I3034" s="257" t="s">
        <v>2265</v>
      </c>
      <c r="J3034" s="272">
        <v>39711</v>
      </c>
      <c r="K3034" s="42"/>
    </row>
    <row r="3035" spans="1:11" s="2" customFormat="1" ht="21" x14ac:dyDescent="0.15">
      <c r="A3035" s="41"/>
      <c r="B3035" s="42"/>
      <c r="C3035" s="376">
        <v>107</v>
      </c>
      <c r="D3035" s="258" t="s">
        <v>6258</v>
      </c>
      <c r="E3035" s="258" t="s">
        <v>6466</v>
      </c>
      <c r="F3035" s="258" t="s">
        <v>6467</v>
      </c>
      <c r="G3035" s="270">
        <v>1938</v>
      </c>
      <c r="H3035" s="271">
        <v>0</v>
      </c>
      <c r="I3035" s="257" t="s">
        <v>1058</v>
      </c>
      <c r="J3035" s="272">
        <v>40107</v>
      </c>
      <c r="K3035" s="42"/>
    </row>
    <row r="3036" spans="1:11" s="2" customFormat="1" ht="10.5" x14ac:dyDescent="0.15">
      <c r="A3036" s="41"/>
      <c r="B3036" s="42"/>
      <c r="C3036" s="376">
        <v>108</v>
      </c>
      <c r="D3036" s="258" t="s">
        <v>6468</v>
      </c>
      <c r="E3036" s="258"/>
      <c r="F3036" s="258" t="s">
        <v>6469</v>
      </c>
      <c r="G3036" s="257">
        <v>1950</v>
      </c>
      <c r="H3036" s="257">
        <v>5</v>
      </c>
      <c r="I3036" s="257" t="s">
        <v>36</v>
      </c>
      <c r="J3036" s="272" t="s">
        <v>6470</v>
      </c>
      <c r="K3036" s="42"/>
    </row>
    <row r="3037" spans="1:11" s="2" customFormat="1" ht="10.5" x14ac:dyDescent="0.15">
      <c r="A3037" s="41"/>
      <c r="B3037" s="42"/>
      <c r="C3037" s="376">
        <v>109</v>
      </c>
      <c r="D3037" s="258" t="s">
        <v>6258</v>
      </c>
      <c r="E3037" s="258" t="s">
        <v>6471</v>
      </c>
      <c r="F3037" s="258" t="s">
        <v>6472</v>
      </c>
      <c r="G3037" s="257">
        <v>1902</v>
      </c>
      <c r="H3037" s="257">
        <v>1</v>
      </c>
      <c r="I3037" s="257" t="s">
        <v>2842</v>
      </c>
      <c r="J3037" s="272">
        <v>39815</v>
      </c>
      <c r="K3037" s="42"/>
    </row>
    <row r="3038" spans="1:11" s="2" customFormat="1" ht="21" x14ac:dyDescent="0.15">
      <c r="A3038" s="41"/>
      <c r="B3038" s="42"/>
      <c r="C3038" s="376">
        <v>110</v>
      </c>
      <c r="D3038" s="258" t="s">
        <v>6258</v>
      </c>
      <c r="E3038" s="269" t="s">
        <v>6473</v>
      </c>
      <c r="F3038" s="258" t="s">
        <v>6474</v>
      </c>
      <c r="G3038" s="270">
        <v>1870</v>
      </c>
      <c r="H3038" s="271">
        <v>14</v>
      </c>
      <c r="I3038" s="257" t="s">
        <v>333</v>
      </c>
      <c r="J3038" s="272">
        <v>39282</v>
      </c>
      <c r="K3038" s="42"/>
    </row>
    <row r="3039" spans="1:11" s="2" customFormat="1" ht="21" x14ac:dyDescent="0.15">
      <c r="A3039" s="41"/>
      <c r="B3039" s="42"/>
      <c r="C3039" s="376">
        <v>111</v>
      </c>
      <c r="D3039" s="258" t="s">
        <v>6258</v>
      </c>
      <c r="E3039" s="269" t="s">
        <v>6473</v>
      </c>
      <c r="F3039" s="258" t="s">
        <v>6475</v>
      </c>
      <c r="G3039" s="270">
        <v>1897</v>
      </c>
      <c r="H3039" s="271">
        <v>20</v>
      </c>
      <c r="I3039" s="257" t="s">
        <v>1417</v>
      </c>
      <c r="J3039" s="272">
        <v>41826</v>
      </c>
      <c r="K3039" s="42"/>
    </row>
    <row r="3040" spans="1:11" s="2" customFormat="1" ht="31.5" x14ac:dyDescent="0.15">
      <c r="A3040" s="41"/>
      <c r="B3040" s="42"/>
      <c r="C3040" s="376">
        <v>112</v>
      </c>
      <c r="D3040" s="258" t="s">
        <v>6258</v>
      </c>
      <c r="E3040" s="269" t="s">
        <v>6476</v>
      </c>
      <c r="F3040" s="258" t="s">
        <v>6477</v>
      </c>
      <c r="G3040" s="270">
        <v>1929</v>
      </c>
      <c r="H3040" s="271">
        <v>14</v>
      </c>
      <c r="I3040" s="257" t="s">
        <v>333</v>
      </c>
      <c r="J3040" s="272">
        <v>39282</v>
      </c>
      <c r="K3040" s="42"/>
    </row>
    <row r="3041" spans="1:11" s="2" customFormat="1" ht="21" x14ac:dyDescent="0.15">
      <c r="A3041" s="41"/>
      <c r="B3041" s="42"/>
      <c r="C3041" s="376">
        <v>113</v>
      </c>
      <c r="D3041" s="258" t="s">
        <v>6258</v>
      </c>
      <c r="E3041" s="269" t="s">
        <v>6478</v>
      </c>
      <c r="F3041" s="258" t="s">
        <v>6479</v>
      </c>
      <c r="G3041" s="270">
        <v>1777</v>
      </c>
      <c r="H3041" s="271">
        <v>14</v>
      </c>
      <c r="I3041" s="257" t="s">
        <v>333</v>
      </c>
      <c r="J3041" s="272">
        <v>39282</v>
      </c>
      <c r="K3041" s="42"/>
    </row>
    <row r="3042" spans="1:11" s="2" customFormat="1" ht="10.5" x14ac:dyDescent="0.15">
      <c r="A3042" s="41"/>
      <c r="B3042" s="42"/>
      <c r="C3042" s="376">
        <v>114</v>
      </c>
      <c r="D3042" s="258" t="s">
        <v>6258</v>
      </c>
      <c r="E3042" s="269" t="s">
        <v>6480</v>
      </c>
      <c r="F3042" s="258" t="s">
        <v>6481</v>
      </c>
      <c r="G3042" s="270">
        <v>1923</v>
      </c>
      <c r="H3042" s="271">
        <v>14</v>
      </c>
      <c r="I3042" s="257" t="s">
        <v>333</v>
      </c>
      <c r="J3042" s="272">
        <v>39282</v>
      </c>
      <c r="K3042" s="42"/>
    </row>
    <row r="3043" spans="1:11" s="2" customFormat="1" ht="10.5" x14ac:dyDescent="0.15">
      <c r="A3043" s="41"/>
      <c r="B3043" s="42"/>
      <c r="C3043" s="376">
        <v>115</v>
      </c>
      <c r="D3043" s="258" t="s">
        <v>6258</v>
      </c>
      <c r="E3043" s="258" t="s">
        <v>6482</v>
      </c>
      <c r="F3043" s="258" t="s">
        <v>6483</v>
      </c>
      <c r="G3043" s="270">
        <v>1896</v>
      </c>
      <c r="H3043" s="271">
        <v>10</v>
      </c>
      <c r="I3043" s="259" t="s">
        <v>2706</v>
      </c>
      <c r="J3043" s="272">
        <v>39311</v>
      </c>
      <c r="K3043" s="42"/>
    </row>
    <row r="3044" spans="1:11" s="2" customFormat="1" ht="10.5" x14ac:dyDescent="0.15">
      <c r="A3044" s="41"/>
      <c r="B3044" s="42"/>
      <c r="C3044" s="376">
        <v>116</v>
      </c>
      <c r="D3044" s="258" t="s">
        <v>6258</v>
      </c>
      <c r="E3044" s="258" t="s">
        <v>6484</v>
      </c>
      <c r="F3044" s="258" t="s">
        <v>6485</v>
      </c>
      <c r="G3044" s="270">
        <v>1930</v>
      </c>
      <c r="H3044" s="271" t="s">
        <v>89</v>
      </c>
      <c r="I3044" s="271" t="s">
        <v>89</v>
      </c>
      <c r="J3044" s="272" t="s">
        <v>89</v>
      </c>
      <c r="K3044" s="42"/>
    </row>
    <row r="3045" spans="1:11" s="2" customFormat="1" ht="21" x14ac:dyDescent="0.15">
      <c r="A3045" s="41"/>
      <c r="B3045" s="42"/>
      <c r="C3045" s="376">
        <v>117</v>
      </c>
      <c r="D3045" s="258" t="s">
        <v>6258</v>
      </c>
      <c r="E3045" s="258" t="s">
        <v>6486</v>
      </c>
      <c r="F3045" s="258" t="s">
        <v>6487</v>
      </c>
      <c r="G3045" s="270">
        <v>1893</v>
      </c>
      <c r="H3045" s="271">
        <v>0</v>
      </c>
      <c r="I3045" s="271" t="s">
        <v>377</v>
      </c>
      <c r="J3045" s="272">
        <v>42979</v>
      </c>
      <c r="K3045" s="42"/>
    </row>
    <row r="3046" spans="1:11" s="2" customFormat="1" ht="21" x14ac:dyDescent="0.15">
      <c r="A3046" s="41"/>
      <c r="B3046" s="42"/>
      <c r="C3046" s="376">
        <v>118</v>
      </c>
      <c r="D3046" s="258" t="s">
        <v>6258</v>
      </c>
      <c r="E3046" s="269" t="s">
        <v>6366</v>
      </c>
      <c r="F3046" s="258" t="s">
        <v>6488</v>
      </c>
      <c r="G3046" s="270">
        <v>1946</v>
      </c>
      <c r="H3046" s="271">
        <v>5</v>
      </c>
      <c r="I3046" s="271" t="s">
        <v>3605</v>
      </c>
      <c r="J3046" s="272">
        <v>41489</v>
      </c>
      <c r="K3046" s="42"/>
    </row>
    <row r="3047" spans="1:11" s="2" customFormat="1" ht="21" x14ac:dyDescent="0.15">
      <c r="A3047" s="41"/>
      <c r="B3047" s="42"/>
      <c r="C3047" s="376">
        <v>119</v>
      </c>
      <c r="D3047" s="258" t="s">
        <v>6258</v>
      </c>
      <c r="E3047" s="269" t="s">
        <v>6366</v>
      </c>
      <c r="F3047" s="258" t="s">
        <v>6489</v>
      </c>
      <c r="G3047" s="270">
        <v>1946</v>
      </c>
      <c r="H3047" s="271">
        <v>20</v>
      </c>
      <c r="I3047" s="271" t="s">
        <v>679</v>
      </c>
      <c r="J3047" s="272">
        <v>42196</v>
      </c>
      <c r="K3047" s="42"/>
    </row>
    <row r="3048" spans="1:11" s="2" customFormat="1" ht="10.5" x14ac:dyDescent="0.15">
      <c r="A3048" s="41"/>
      <c r="B3048" s="42"/>
      <c r="C3048" s="376">
        <v>120</v>
      </c>
      <c r="D3048" s="258" t="s">
        <v>6258</v>
      </c>
      <c r="E3048" s="258" t="s">
        <v>6490</v>
      </c>
      <c r="F3048" s="258" t="s">
        <v>6491</v>
      </c>
      <c r="G3048" s="270">
        <v>1921</v>
      </c>
      <c r="H3048" s="271">
        <f>139/10</f>
        <v>13.9</v>
      </c>
      <c r="I3048" s="379" t="s">
        <v>3702</v>
      </c>
      <c r="J3048" s="272">
        <v>41341</v>
      </c>
      <c r="K3048" s="42"/>
    </row>
    <row r="3049" spans="1:11" s="2" customFormat="1" ht="31.5" x14ac:dyDescent="0.15">
      <c r="A3049" s="41"/>
      <c r="B3049" s="42"/>
      <c r="C3049" s="376">
        <v>121</v>
      </c>
      <c r="D3049" s="258" t="s">
        <v>6258</v>
      </c>
      <c r="E3049" s="258" t="s">
        <v>6492</v>
      </c>
      <c r="F3049" s="258" t="s">
        <v>6493</v>
      </c>
      <c r="G3049" s="270">
        <v>1878</v>
      </c>
      <c r="H3049" s="271">
        <v>9</v>
      </c>
      <c r="I3049" s="271" t="s">
        <v>866</v>
      </c>
      <c r="J3049" s="272">
        <v>41230</v>
      </c>
      <c r="K3049" s="42"/>
    </row>
    <row r="3050" spans="1:11" s="2" customFormat="1" ht="31.5" x14ac:dyDescent="0.15">
      <c r="A3050" s="41"/>
      <c r="B3050" s="42"/>
      <c r="C3050" s="376">
        <v>122</v>
      </c>
      <c r="D3050" s="258" t="s">
        <v>6258</v>
      </c>
      <c r="E3050" s="269" t="s">
        <v>6494</v>
      </c>
      <c r="F3050" s="269" t="s">
        <v>6495</v>
      </c>
      <c r="G3050" s="270">
        <v>1882</v>
      </c>
      <c r="H3050" s="271">
        <v>20</v>
      </c>
      <c r="I3050" s="271"/>
      <c r="J3050" s="272"/>
      <c r="K3050" s="42"/>
    </row>
    <row r="3051" spans="1:11" s="2" customFormat="1" ht="31.5" x14ac:dyDescent="0.15">
      <c r="A3051" s="41"/>
      <c r="B3051" s="42"/>
      <c r="C3051" s="376">
        <v>123</v>
      </c>
      <c r="D3051" s="285" t="s">
        <v>6258</v>
      </c>
      <c r="E3051" s="269" t="s">
        <v>6496</v>
      </c>
      <c r="F3051" s="269" t="s">
        <v>6497</v>
      </c>
      <c r="G3051" s="270">
        <v>1855</v>
      </c>
      <c r="H3051" s="271">
        <v>0</v>
      </c>
      <c r="I3051" s="271" t="s">
        <v>1853</v>
      </c>
      <c r="J3051" s="272">
        <v>43041</v>
      </c>
      <c r="K3051" s="42"/>
    </row>
    <row r="3052" spans="1:11" s="2" customFormat="1" ht="21" x14ac:dyDescent="0.15">
      <c r="A3052" s="41"/>
      <c r="B3052" s="42"/>
      <c r="C3052" s="376">
        <v>124</v>
      </c>
      <c r="D3052" s="258" t="s">
        <v>6258</v>
      </c>
      <c r="E3052" s="269" t="s">
        <v>6498</v>
      </c>
      <c r="F3052" s="258" t="s">
        <v>6499</v>
      </c>
      <c r="G3052" s="270">
        <v>1873</v>
      </c>
      <c r="H3052" s="271">
        <v>7.15</v>
      </c>
      <c r="I3052" s="257" t="s">
        <v>520</v>
      </c>
      <c r="J3052" s="272">
        <v>39885</v>
      </c>
      <c r="K3052" s="42"/>
    </row>
    <row r="3053" spans="1:11" s="2" customFormat="1" ht="52.5" x14ac:dyDescent="0.15">
      <c r="A3053" s="41"/>
      <c r="B3053" s="42"/>
      <c r="C3053" s="376">
        <v>125</v>
      </c>
      <c r="D3053" s="258" t="s">
        <v>6258</v>
      </c>
      <c r="E3053" s="269" t="s">
        <v>6500</v>
      </c>
      <c r="F3053" s="269" t="s">
        <v>6501</v>
      </c>
      <c r="G3053" s="270">
        <v>1843</v>
      </c>
      <c r="H3053" s="271">
        <v>20</v>
      </c>
      <c r="I3053" s="271" t="s">
        <v>2133</v>
      </c>
      <c r="J3053" s="272">
        <v>40232</v>
      </c>
      <c r="K3053" s="42"/>
    </row>
    <row r="3054" spans="1:11" s="2" customFormat="1" ht="31.5" x14ac:dyDescent="0.15">
      <c r="A3054" s="41"/>
      <c r="B3054" s="42"/>
      <c r="C3054" s="376">
        <v>126</v>
      </c>
      <c r="D3054" s="285" t="s">
        <v>6502</v>
      </c>
      <c r="E3054" s="258" t="s">
        <v>6503</v>
      </c>
      <c r="F3054" s="258" t="s">
        <v>6504</v>
      </c>
      <c r="G3054" s="270" t="s">
        <v>81</v>
      </c>
      <c r="H3054" s="271">
        <v>0</v>
      </c>
      <c r="I3054" s="271" t="s">
        <v>40</v>
      </c>
      <c r="J3054" s="272">
        <v>42965</v>
      </c>
      <c r="K3054" s="42"/>
    </row>
    <row r="3055" spans="1:11" s="2" customFormat="1" ht="10.5" x14ac:dyDescent="0.15">
      <c r="A3055" s="41"/>
      <c r="B3055" s="42"/>
      <c r="C3055" s="376">
        <v>127</v>
      </c>
      <c r="D3055" s="258" t="s">
        <v>6258</v>
      </c>
      <c r="E3055" s="258" t="s">
        <v>6505</v>
      </c>
      <c r="F3055" s="258" t="s">
        <v>6506</v>
      </c>
      <c r="G3055" s="270">
        <v>1921</v>
      </c>
      <c r="H3055" s="271">
        <f>139/10</f>
        <v>13.9</v>
      </c>
      <c r="I3055" s="257" t="s">
        <v>3702</v>
      </c>
      <c r="J3055" s="272">
        <v>41341</v>
      </c>
      <c r="K3055" s="42"/>
    </row>
    <row r="3056" spans="1:11" s="2" customFormat="1" ht="10.5" x14ac:dyDescent="0.15">
      <c r="A3056" s="41"/>
      <c r="B3056" s="42"/>
      <c r="C3056" s="376">
        <v>128</v>
      </c>
      <c r="D3056" s="258" t="s">
        <v>6507</v>
      </c>
      <c r="E3056" s="258" t="s">
        <v>6508</v>
      </c>
      <c r="F3056" s="258" t="s">
        <v>6509</v>
      </c>
      <c r="G3056" s="270">
        <v>1905</v>
      </c>
      <c r="H3056" s="271">
        <v>0</v>
      </c>
      <c r="I3056" s="257" t="s">
        <v>1258</v>
      </c>
      <c r="J3056" s="272">
        <v>39715</v>
      </c>
      <c r="K3056" s="42"/>
    </row>
    <row r="3057" spans="1:11" s="2" customFormat="1" ht="10.5" x14ac:dyDescent="0.15">
      <c r="A3057" s="41"/>
      <c r="B3057" s="42"/>
      <c r="C3057" s="376">
        <v>129</v>
      </c>
      <c r="D3057" s="258" t="s">
        <v>6258</v>
      </c>
      <c r="E3057" s="258" t="s">
        <v>6405</v>
      </c>
      <c r="F3057" s="258" t="s">
        <v>6510</v>
      </c>
      <c r="G3057" s="270" t="s">
        <v>77</v>
      </c>
      <c r="H3057" s="271">
        <v>30</v>
      </c>
      <c r="I3057" s="259" t="s">
        <v>3466</v>
      </c>
      <c r="J3057" s="272">
        <v>39490</v>
      </c>
      <c r="K3057" s="42"/>
    </row>
    <row r="3058" spans="1:11" s="2" customFormat="1" ht="42" x14ac:dyDescent="0.15">
      <c r="A3058" s="41"/>
      <c r="B3058" s="42"/>
      <c r="C3058" s="376">
        <v>130</v>
      </c>
      <c r="D3058" s="258" t="s">
        <v>6258</v>
      </c>
      <c r="E3058" s="258" t="s">
        <v>6511</v>
      </c>
      <c r="F3058" s="258" t="s">
        <v>6512</v>
      </c>
      <c r="G3058" s="270">
        <v>1905</v>
      </c>
      <c r="H3058" s="271">
        <v>10</v>
      </c>
      <c r="I3058" s="257" t="s">
        <v>6100</v>
      </c>
      <c r="J3058" s="272">
        <v>41009</v>
      </c>
      <c r="K3058" s="42"/>
    </row>
    <row r="3059" spans="1:11" s="2" customFormat="1" ht="21" x14ac:dyDescent="0.15">
      <c r="A3059" s="41"/>
      <c r="B3059" s="42"/>
      <c r="C3059" s="376">
        <v>131</v>
      </c>
      <c r="D3059" s="258" t="s">
        <v>6258</v>
      </c>
      <c r="E3059" s="258" t="s">
        <v>6513</v>
      </c>
      <c r="F3059" s="258" t="s">
        <v>6514</v>
      </c>
      <c r="G3059" s="270">
        <v>1922</v>
      </c>
      <c r="H3059" s="271">
        <v>10</v>
      </c>
      <c r="I3059" s="259" t="s">
        <v>2706</v>
      </c>
      <c r="J3059" s="272">
        <v>39303</v>
      </c>
      <c r="K3059" s="42"/>
    </row>
    <row r="3060" spans="1:11" s="2" customFormat="1" ht="21" x14ac:dyDescent="0.15">
      <c r="A3060" s="41"/>
      <c r="B3060" s="42"/>
      <c r="C3060" s="376">
        <v>132</v>
      </c>
      <c r="D3060" s="258" t="s">
        <v>6515</v>
      </c>
      <c r="E3060" s="258" t="s">
        <v>6516</v>
      </c>
      <c r="F3060" s="258" t="s">
        <v>6517</v>
      </c>
      <c r="G3060" s="270">
        <v>1955</v>
      </c>
      <c r="H3060" s="271">
        <v>20</v>
      </c>
      <c r="I3060" s="257" t="s">
        <v>501</v>
      </c>
      <c r="J3060" s="272">
        <v>40469</v>
      </c>
      <c r="K3060" s="42"/>
    </row>
    <row r="3061" spans="1:11" s="2" customFormat="1" ht="21" x14ac:dyDescent="0.15">
      <c r="A3061" s="41"/>
      <c r="B3061" s="42"/>
      <c r="C3061" s="376">
        <v>133</v>
      </c>
      <c r="D3061" s="258" t="s">
        <v>6258</v>
      </c>
      <c r="E3061" s="258" t="s">
        <v>6518</v>
      </c>
      <c r="F3061" s="258" t="s">
        <v>6519</v>
      </c>
      <c r="G3061" s="270">
        <v>1920</v>
      </c>
      <c r="H3061" s="271">
        <v>2.5</v>
      </c>
      <c r="I3061" s="257" t="s">
        <v>178</v>
      </c>
      <c r="J3061" s="272">
        <v>38961</v>
      </c>
      <c r="K3061" s="42"/>
    </row>
    <row r="3062" spans="1:11" s="2" customFormat="1" ht="10.5" x14ac:dyDescent="0.15">
      <c r="A3062" s="41"/>
      <c r="B3062" s="42"/>
      <c r="C3062" s="376">
        <v>134</v>
      </c>
      <c r="D3062" s="258" t="s">
        <v>6290</v>
      </c>
      <c r="E3062" s="258" t="s">
        <v>6520</v>
      </c>
      <c r="F3062" s="258" t="s">
        <v>6521</v>
      </c>
      <c r="G3062" s="270">
        <v>1921</v>
      </c>
      <c r="H3062" s="271">
        <v>5</v>
      </c>
      <c r="I3062" s="257" t="s">
        <v>2842</v>
      </c>
      <c r="J3062" s="272">
        <v>40088</v>
      </c>
      <c r="K3062" s="42"/>
    </row>
    <row r="3063" spans="1:11" s="2" customFormat="1" ht="10.5" x14ac:dyDescent="0.15">
      <c r="A3063" s="41"/>
      <c r="B3063" s="42"/>
      <c r="C3063" s="376">
        <v>135</v>
      </c>
      <c r="D3063" s="258" t="s">
        <v>10</v>
      </c>
      <c r="E3063" s="258" t="s">
        <v>6522</v>
      </c>
      <c r="F3063" s="258" t="s">
        <v>6523</v>
      </c>
      <c r="G3063" s="270">
        <v>1966</v>
      </c>
      <c r="H3063" s="271"/>
      <c r="I3063" s="257" t="s">
        <v>89</v>
      </c>
      <c r="J3063" s="272">
        <v>40179</v>
      </c>
      <c r="K3063" s="42"/>
    </row>
    <row r="3064" spans="1:11" s="2" customFormat="1" ht="10.5" x14ac:dyDescent="0.15">
      <c r="A3064" s="41"/>
      <c r="B3064" s="42"/>
      <c r="C3064" s="376">
        <v>136</v>
      </c>
      <c r="D3064" s="258" t="s">
        <v>6524</v>
      </c>
      <c r="E3064" s="258" t="s">
        <v>6525</v>
      </c>
      <c r="F3064" s="258" t="s">
        <v>6526</v>
      </c>
      <c r="G3064" s="270">
        <v>1941</v>
      </c>
      <c r="H3064" s="275">
        <f>150/21+0.01</f>
        <v>7.152857142857143</v>
      </c>
      <c r="I3064" s="271" t="s">
        <v>1368</v>
      </c>
      <c r="J3064" s="272">
        <v>40397</v>
      </c>
      <c r="K3064" s="42"/>
    </row>
    <row r="3065" spans="1:11" s="2" customFormat="1" ht="21" x14ac:dyDescent="0.15">
      <c r="A3065" s="41"/>
      <c r="B3065" s="1"/>
      <c r="C3065" s="376">
        <v>137</v>
      </c>
      <c r="D3065" s="258" t="s">
        <v>6527</v>
      </c>
      <c r="E3065" s="269" t="s">
        <v>6528</v>
      </c>
      <c r="F3065" s="258" t="s">
        <v>6529</v>
      </c>
      <c r="G3065" s="270">
        <v>1916</v>
      </c>
      <c r="H3065" s="271">
        <v>35</v>
      </c>
      <c r="I3065" s="257" t="s">
        <v>6274</v>
      </c>
      <c r="J3065" s="272">
        <v>40019</v>
      </c>
      <c r="K3065" s="1"/>
    </row>
    <row r="3066" spans="1:11" s="2" customFormat="1" ht="21" x14ac:dyDescent="0.15">
      <c r="A3066" s="41"/>
      <c r="B3066" s="1"/>
      <c r="C3066" s="376">
        <v>138</v>
      </c>
      <c r="D3066" s="258" t="s">
        <v>6527</v>
      </c>
      <c r="E3066" s="269" t="s">
        <v>6528</v>
      </c>
      <c r="F3066" s="258" t="s">
        <v>6530</v>
      </c>
      <c r="G3066" s="270">
        <v>1956</v>
      </c>
      <c r="H3066" s="271">
        <v>20</v>
      </c>
      <c r="I3066" s="257" t="s">
        <v>3282</v>
      </c>
      <c r="J3066" s="272">
        <v>40019</v>
      </c>
      <c r="K3066" s="1"/>
    </row>
    <row r="3067" spans="1:11" s="2" customFormat="1" ht="21" x14ac:dyDescent="0.15">
      <c r="A3067" s="41" t="s">
        <v>6531</v>
      </c>
      <c r="B3067" s="42"/>
      <c r="C3067" s="376">
        <v>139</v>
      </c>
      <c r="D3067" s="258" t="s">
        <v>6527</v>
      </c>
      <c r="E3067" s="269" t="s">
        <v>6528</v>
      </c>
      <c r="F3067" s="269" t="s">
        <v>6532</v>
      </c>
      <c r="G3067" s="270">
        <v>1884</v>
      </c>
      <c r="H3067" s="271">
        <v>7.25</v>
      </c>
      <c r="I3067" s="257" t="s">
        <v>520</v>
      </c>
      <c r="J3067" s="272">
        <v>39885</v>
      </c>
      <c r="K3067" s="42"/>
    </row>
    <row r="3068" spans="1:11" s="2" customFormat="1" ht="21" x14ac:dyDescent="0.15">
      <c r="A3068" s="41" t="s">
        <v>1</v>
      </c>
      <c r="B3068" s="42"/>
      <c r="C3068" s="376">
        <v>140</v>
      </c>
      <c r="D3068" s="258" t="s">
        <v>6258</v>
      </c>
      <c r="E3068" s="269" t="s">
        <v>6533</v>
      </c>
      <c r="F3068" s="258" t="s">
        <v>6534</v>
      </c>
      <c r="G3068" s="270">
        <v>1902</v>
      </c>
      <c r="H3068" s="271">
        <v>7.15</v>
      </c>
      <c r="I3068" s="257" t="s">
        <v>520</v>
      </c>
      <c r="J3068" s="272">
        <v>39885</v>
      </c>
      <c r="K3068" s="42"/>
    </row>
    <row r="3069" spans="1:11" s="2" customFormat="1" ht="21" x14ac:dyDescent="0.15">
      <c r="A3069" s="41"/>
      <c r="B3069" s="42"/>
      <c r="C3069" s="376">
        <v>141</v>
      </c>
      <c r="D3069" s="258" t="s">
        <v>6258</v>
      </c>
      <c r="E3069" s="258" t="s">
        <v>6535</v>
      </c>
      <c r="F3069" s="258" t="s">
        <v>6536</v>
      </c>
      <c r="G3069" s="270">
        <v>1933</v>
      </c>
      <c r="H3069" s="271">
        <v>20</v>
      </c>
      <c r="I3069" s="257" t="s">
        <v>6537</v>
      </c>
      <c r="J3069" s="272">
        <v>39431</v>
      </c>
      <c r="K3069" s="42"/>
    </row>
    <row r="3070" spans="1:11" s="2" customFormat="1" ht="21" x14ac:dyDescent="0.15">
      <c r="A3070" s="41"/>
      <c r="B3070" s="42"/>
      <c r="C3070" s="376">
        <v>142</v>
      </c>
      <c r="D3070" s="258" t="s">
        <v>10</v>
      </c>
      <c r="E3070" s="258" t="s">
        <v>6538</v>
      </c>
      <c r="F3070" s="258" t="s">
        <v>6539</v>
      </c>
      <c r="G3070" s="270">
        <v>1958</v>
      </c>
      <c r="H3070" s="271">
        <v>20</v>
      </c>
      <c r="I3070" s="257" t="s">
        <v>3093</v>
      </c>
      <c r="J3070" s="272">
        <v>39291</v>
      </c>
      <c r="K3070" s="42"/>
    </row>
    <row r="3071" spans="1:11" s="2" customFormat="1" ht="31.5" x14ac:dyDescent="0.15">
      <c r="A3071" s="41" t="s">
        <v>1</v>
      </c>
      <c r="B3071" s="42"/>
      <c r="C3071" s="376">
        <v>143</v>
      </c>
      <c r="D3071" s="285" t="s">
        <v>6540</v>
      </c>
      <c r="E3071" s="258" t="s">
        <v>6541</v>
      </c>
      <c r="F3071" s="258" t="s">
        <v>6542</v>
      </c>
      <c r="G3071" s="270">
        <v>1933</v>
      </c>
      <c r="H3071" s="271">
        <v>115</v>
      </c>
      <c r="I3071" s="257" t="s">
        <v>40</v>
      </c>
      <c r="J3071" s="272">
        <v>42544</v>
      </c>
      <c r="K3071" s="42"/>
    </row>
    <row r="3072" spans="1:11" s="2" customFormat="1" ht="10.5" x14ac:dyDescent="0.15">
      <c r="A3072" s="41"/>
      <c r="B3072" s="42"/>
      <c r="C3072" s="376">
        <v>144</v>
      </c>
      <c r="D3072" s="258" t="s">
        <v>6258</v>
      </c>
      <c r="E3072" s="258" t="s">
        <v>6543</v>
      </c>
      <c r="F3072" s="258" t="s">
        <v>6544</v>
      </c>
      <c r="G3072" s="270">
        <v>2008</v>
      </c>
      <c r="H3072" s="271">
        <v>0</v>
      </c>
      <c r="I3072" s="257" t="s">
        <v>6545</v>
      </c>
      <c r="J3072" s="272" t="s">
        <v>4012</v>
      </c>
      <c r="K3072" s="42"/>
    </row>
    <row r="3073" spans="1:11" s="2" customFormat="1" ht="21" x14ac:dyDescent="0.15">
      <c r="A3073" s="41"/>
      <c r="B3073" s="306"/>
      <c r="C3073" s="376">
        <v>145</v>
      </c>
      <c r="D3073" s="285" t="s">
        <v>6258</v>
      </c>
      <c r="E3073" s="258" t="s">
        <v>6546</v>
      </c>
      <c r="F3073" s="258" t="s">
        <v>6547</v>
      </c>
      <c r="G3073" s="270">
        <v>1975</v>
      </c>
      <c r="H3073" s="270">
        <v>0</v>
      </c>
      <c r="I3073" s="257" t="s">
        <v>616</v>
      </c>
      <c r="J3073" s="272">
        <v>43157</v>
      </c>
      <c r="K3073" s="42"/>
    </row>
    <row r="3074" spans="1:11" s="2" customFormat="1" ht="10.5" x14ac:dyDescent="0.15">
      <c r="A3074" s="41"/>
      <c r="B3074" s="42"/>
      <c r="C3074" s="376">
        <v>146</v>
      </c>
      <c r="D3074" s="258" t="s">
        <v>6258</v>
      </c>
      <c r="E3074" s="258" t="s">
        <v>6548</v>
      </c>
      <c r="F3074" s="258" t="s">
        <v>6549</v>
      </c>
      <c r="G3074" s="270">
        <v>1925</v>
      </c>
      <c r="H3074" s="275"/>
      <c r="I3074" s="271" t="s">
        <v>89</v>
      </c>
      <c r="J3074" s="272">
        <v>40179</v>
      </c>
      <c r="K3074" s="42"/>
    </row>
    <row r="3075" spans="1:11" s="2" customFormat="1" ht="21" x14ac:dyDescent="0.15">
      <c r="A3075" s="41"/>
      <c r="B3075" s="42"/>
      <c r="C3075" s="376">
        <v>147</v>
      </c>
      <c r="D3075" s="258" t="s">
        <v>6290</v>
      </c>
      <c r="E3075" s="258" t="s">
        <v>6550</v>
      </c>
      <c r="F3075" s="258" t="s">
        <v>6551</v>
      </c>
      <c r="G3075" s="270">
        <v>1907</v>
      </c>
      <c r="H3075" s="271">
        <v>20</v>
      </c>
      <c r="I3075" s="271" t="s">
        <v>679</v>
      </c>
      <c r="J3075" s="272">
        <v>42196</v>
      </c>
      <c r="K3075" s="42"/>
    </row>
    <row r="3076" spans="1:11" s="2" customFormat="1" ht="21" x14ac:dyDescent="0.15">
      <c r="A3076" s="41"/>
      <c r="B3076" s="42"/>
      <c r="C3076" s="376">
        <v>148</v>
      </c>
      <c r="D3076" s="258" t="s">
        <v>10</v>
      </c>
      <c r="E3076" s="258" t="s">
        <v>6552</v>
      </c>
      <c r="F3076" s="258" t="s">
        <v>6553</v>
      </c>
      <c r="G3076" s="270">
        <v>1985</v>
      </c>
      <c r="H3076" s="271">
        <v>20</v>
      </c>
      <c r="I3076" s="257" t="s">
        <v>679</v>
      </c>
      <c r="J3076" s="272">
        <v>42196</v>
      </c>
      <c r="K3076" s="42"/>
    </row>
    <row r="3077" spans="1:11" s="2" customFormat="1" ht="21" x14ac:dyDescent="0.15">
      <c r="A3077" s="41"/>
      <c r="B3077" s="42"/>
      <c r="C3077" s="376">
        <v>149</v>
      </c>
      <c r="D3077" s="258" t="s">
        <v>6258</v>
      </c>
      <c r="E3077" s="258" t="s">
        <v>6554</v>
      </c>
      <c r="F3077" s="258" t="s">
        <v>6555</v>
      </c>
      <c r="G3077" s="270">
        <v>1942</v>
      </c>
      <c r="H3077" s="271">
        <v>0</v>
      </c>
      <c r="I3077" s="257" t="s">
        <v>493</v>
      </c>
      <c r="J3077" s="272">
        <v>40079</v>
      </c>
      <c r="K3077" s="42"/>
    </row>
    <row r="3078" spans="1:11" s="2" customFormat="1" ht="21" x14ac:dyDescent="0.15">
      <c r="A3078" s="41"/>
      <c r="B3078" s="42"/>
      <c r="C3078" s="376">
        <v>150</v>
      </c>
      <c r="D3078" s="258" t="s">
        <v>6290</v>
      </c>
      <c r="E3078" s="258" t="s">
        <v>6556</v>
      </c>
      <c r="F3078" s="258" t="s">
        <v>6557</v>
      </c>
      <c r="G3078" s="270">
        <v>1915</v>
      </c>
      <c r="H3078" s="271">
        <v>20</v>
      </c>
      <c r="I3078" s="257" t="s">
        <v>3103</v>
      </c>
      <c r="J3078" s="272">
        <v>41126</v>
      </c>
      <c r="K3078" s="42"/>
    </row>
    <row r="3079" spans="1:11" s="2" customFormat="1" ht="21" x14ac:dyDescent="0.15">
      <c r="A3079" s="41"/>
      <c r="B3079" s="42"/>
      <c r="C3079" s="376">
        <v>151</v>
      </c>
      <c r="D3079" s="258" t="s">
        <v>6258</v>
      </c>
      <c r="E3079" s="258" t="s">
        <v>6558</v>
      </c>
      <c r="F3079" s="258" t="s">
        <v>6559</v>
      </c>
      <c r="G3079" s="270">
        <v>1912</v>
      </c>
      <c r="H3079" s="271">
        <v>0</v>
      </c>
      <c r="I3079" s="257" t="s">
        <v>1058</v>
      </c>
      <c r="J3079" s="272">
        <v>40107</v>
      </c>
      <c r="K3079" s="42"/>
    </row>
    <row r="3080" spans="1:11" s="2" customFormat="1" ht="21" x14ac:dyDescent="0.15">
      <c r="A3080" s="41"/>
      <c r="B3080" s="42"/>
      <c r="C3080" s="376">
        <v>152</v>
      </c>
      <c r="D3080" s="258" t="s">
        <v>6258</v>
      </c>
      <c r="E3080" s="258" t="s">
        <v>99</v>
      </c>
      <c r="F3080" s="258" t="s">
        <v>6560</v>
      </c>
      <c r="G3080" s="270">
        <v>1882</v>
      </c>
      <c r="H3080" s="271">
        <v>10</v>
      </c>
      <c r="I3080" s="259" t="s">
        <v>2706</v>
      </c>
      <c r="J3080" s="272">
        <v>39303</v>
      </c>
      <c r="K3080" s="42"/>
    </row>
    <row r="3081" spans="1:11" s="2" customFormat="1" ht="21" x14ac:dyDescent="0.15">
      <c r="A3081" s="41" t="s">
        <v>6531</v>
      </c>
      <c r="B3081" s="42"/>
      <c r="C3081" s="376">
        <v>153</v>
      </c>
      <c r="D3081" s="258" t="s">
        <v>6258</v>
      </c>
      <c r="E3081" s="258" t="s">
        <v>6561</v>
      </c>
      <c r="F3081" s="258" t="s">
        <v>6562</v>
      </c>
      <c r="G3081" s="270">
        <v>1980</v>
      </c>
      <c r="H3081" s="271">
        <v>20</v>
      </c>
      <c r="I3081" s="257" t="s">
        <v>501</v>
      </c>
      <c r="J3081" s="272">
        <v>40469</v>
      </c>
      <c r="K3081" s="42"/>
    </row>
    <row r="3082" spans="1:11" s="2" customFormat="1" ht="21" x14ac:dyDescent="0.15">
      <c r="A3082" s="41"/>
      <c r="B3082" s="42"/>
      <c r="C3082" s="376">
        <v>154</v>
      </c>
      <c r="D3082" s="258" t="s">
        <v>6258</v>
      </c>
      <c r="E3082" s="258" t="s">
        <v>6563</v>
      </c>
      <c r="F3082" s="258" t="s">
        <v>6564</v>
      </c>
      <c r="G3082" s="270" t="s">
        <v>46</v>
      </c>
      <c r="H3082" s="271">
        <v>0</v>
      </c>
      <c r="I3082" s="257" t="s">
        <v>6565</v>
      </c>
      <c r="J3082" s="272">
        <v>40932</v>
      </c>
      <c r="K3082" s="42"/>
    </row>
    <row r="3083" spans="1:11" s="2" customFormat="1" ht="21" x14ac:dyDescent="0.15">
      <c r="A3083" s="41"/>
      <c r="B3083" s="42"/>
      <c r="C3083" s="376">
        <v>155</v>
      </c>
      <c r="D3083" s="258" t="s">
        <v>6258</v>
      </c>
      <c r="E3083" s="258" t="s">
        <v>6566</v>
      </c>
      <c r="F3083" s="258" t="s">
        <v>6567</v>
      </c>
      <c r="G3083" s="270">
        <v>1897</v>
      </c>
      <c r="H3083" s="275">
        <f>20/3</f>
        <v>6.666666666666667</v>
      </c>
      <c r="I3083" s="257" t="s">
        <v>6414</v>
      </c>
      <c r="J3083" s="272">
        <v>41680</v>
      </c>
      <c r="K3083" s="42"/>
    </row>
    <row r="3084" spans="1:11" s="2" customFormat="1" ht="10.5" x14ac:dyDescent="0.15">
      <c r="A3084" s="41"/>
      <c r="B3084" s="42"/>
      <c r="C3084" s="376">
        <v>156</v>
      </c>
      <c r="D3084" s="258" t="s">
        <v>6258</v>
      </c>
      <c r="E3084" s="269" t="s">
        <v>6568</v>
      </c>
      <c r="F3084" s="258" t="s">
        <v>6567</v>
      </c>
      <c r="G3084" s="270">
        <v>1913</v>
      </c>
      <c r="H3084" s="271">
        <v>14</v>
      </c>
      <c r="I3084" s="257" t="s">
        <v>333</v>
      </c>
      <c r="J3084" s="272">
        <v>39282</v>
      </c>
      <c r="K3084" s="42"/>
    </row>
    <row r="3085" spans="1:11" s="2" customFormat="1" ht="21" x14ac:dyDescent="0.15">
      <c r="A3085" s="41"/>
      <c r="B3085" s="42"/>
      <c r="C3085" s="376">
        <v>157</v>
      </c>
      <c r="D3085" s="258" t="s">
        <v>6258</v>
      </c>
      <c r="E3085" s="258" t="s">
        <v>6569</v>
      </c>
      <c r="F3085" s="258" t="s">
        <v>6570</v>
      </c>
      <c r="G3085" s="270">
        <v>1912</v>
      </c>
      <c r="H3085" s="271">
        <v>20</v>
      </c>
      <c r="I3085" s="257" t="s">
        <v>679</v>
      </c>
      <c r="J3085" s="272">
        <v>42196</v>
      </c>
      <c r="K3085" s="42"/>
    </row>
    <row r="3086" spans="1:11" s="2" customFormat="1" ht="10.5" x14ac:dyDescent="0.15">
      <c r="A3086" s="41"/>
      <c r="B3086" s="42"/>
      <c r="C3086" s="376">
        <v>158</v>
      </c>
      <c r="D3086" s="258" t="s">
        <v>6258</v>
      </c>
      <c r="E3086" s="258"/>
      <c r="F3086" s="258" t="s">
        <v>6571</v>
      </c>
      <c r="G3086" s="270">
        <v>1929</v>
      </c>
      <c r="H3086" s="271">
        <v>14</v>
      </c>
      <c r="I3086" s="257" t="s">
        <v>333</v>
      </c>
      <c r="J3086" s="272">
        <v>39282</v>
      </c>
      <c r="K3086" s="42"/>
    </row>
    <row r="3087" spans="1:11" s="2" customFormat="1" ht="10.5" x14ac:dyDescent="0.15">
      <c r="A3087" s="41"/>
      <c r="B3087" s="42"/>
      <c r="C3087" s="376">
        <v>159</v>
      </c>
      <c r="D3087" s="258" t="s">
        <v>849</v>
      </c>
      <c r="E3087" s="258" t="s">
        <v>6572</v>
      </c>
      <c r="F3087" s="258" t="s">
        <v>6573</v>
      </c>
      <c r="G3087" s="270">
        <v>1962</v>
      </c>
      <c r="H3087" s="271">
        <v>0</v>
      </c>
      <c r="I3087" s="257" t="s">
        <v>349</v>
      </c>
      <c r="J3087" s="272">
        <v>41672</v>
      </c>
      <c r="K3087" s="42"/>
    </row>
    <row r="3088" spans="1:11" s="2" customFormat="1" ht="10.5" x14ac:dyDescent="0.15">
      <c r="A3088" s="41" t="s">
        <v>1</v>
      </c>
      <c r="B3088" s="306"/>
      <c r="C3088" s="376">
        <v>160</v>
      </c>
      <c r="D3088" s="285" t="s">
        <v>6258</v>
      </c>
      <c r="E3088" s="258" t="s">
        <v>6574</v>
      </c>
      <c r="F3088" s="258" t="s">
        <v>6575</v>
      </c>
      <c r="G3088" s="270">
        <v>1943</v>
      </c>
      <c r="H3088" s="270">
        <v>20</v>
      </c>
      <c r="I3088" s="257" t="s">
        <v>144</v>
      </c>
      <c r="J3088" s="272">
        <v>43151</v>
      </c>
      <c r="K3088" s="42"/>
    </row>
    <row r="3089" spans="1:153" s="2" customFormat="1" ht="21" x14ac:dyDescent="0.15">
      <c r="A3089" s="41"/>
      <c r="B3089" s="42"/>
      <c r="C3089" s="376">
        <v>161</v>
      </c>
      <c r="D3089" s="285" t="s">
        <v>6258</v>
      </c>
      <c r="E3089" s="258" t="s">
        <v>6576</v>
      </c>
      <c r="F3089" s="258" t="s">
        <v>6577</v>
      </c>
      <c r="G3089" s="270">
        <v>1882</v>
      </c>
      <c r="H3089" s="271">
        <v>0</v>
      </c>
      <c r="I3089" s="257" t="s">
        <v>84</v>
      </c>
      <c r="J3089" s="272">
        <v>42430</v>
      </c>
      <c r="K3089" s="42"/>
    </row>
    <row r="3090" spans="1:153" s="286" customFormat="1" ht="31.5" x14ac:dyDescent="0.15">
      <c r="A3090" s="41"/>
      <c r="B3090" s="42"/>
      <c r="C3090" s="376">
        <v>162</v>
      </c>
      <c r="D3090" s="258" t="s">
        <v>6258</v>
      </c>
      <c r="E3090" s="258" t="s">
        <v>6578</v>
      </c>
      <c r="F3090" s="258" t="s">
        <v>6579</v>
      </c>
      <c r="G3090" s="270">
        <v>1863</v>
      </c>
      <c r="H3090" s="271">
        <v>0</v>
      </c>
      <c r="I3090" s="271" t="s">
        <v>1761</v>
      </c>
      <c r="J3090" s="272">
        <v>41806</v>
      </c>
      <c r="K3090" s="42"/>
      <c r="L3090" s="2"/>
      <c r="M3090" s="2"/>
      <c r="N3090" s="2"/>
      <c r="O3090" s="2"/>
      <c r="P3090" s="2"/>
      <c r="Q3090" s="2"/>
      <c r="R3090" s="2"/>
      <c r="S3090" s="2"/>
      <c r="T3090" s="2"/>
      <c r="U3090" s="2"/>
      <c r="V3090" s="2"/>
      <c r="W3090" s="2"/>
      <c r="X3090" s="2"/>
      <c r="Y3090" s="2"/>
      <c r="Z3090" s="2"/>
      <c r="AA3090" s="2"/>
      <c r="AB3090" s="2"/>
      <c r="AC3090" s="2"/>
      <c r="AD3090" s="2"/>
      <c r="AE3090" s="2"/>
      <c r="AF3090" s="2"/>
      <c r="AG3090" s="2"/>
      <c r="AH3090" s="2"/>
      <c r="AI3090" s="2"/>
      <c r="AJ3090" s="2"/>
      <c r="AK3090" s="2"/>
      <c r="AL3090" s="2"/>
      <c r="AM3090" s="2"/>
      <c r="AN3090" s="2"/>
      <c r="AO3090" s="2"/>
      <c r="AP3090" s="2"/>
      <c r="AQ3090" s="2"/>
      <c r="AR3090" s="2"/>
      <c r="AS3090" s="2"/>
      <c r="AT3090" s="2"/>
      <c r="AU3090" s="2"/>
      <c r="AV3090" s="2"/>
      <c r="AW3090" s="2"/>
      <c r="AX3090" s="2"/>
      <c r="AY3090" s="2"/>
      <c r="AZ3090" s="2"/>
      <c r="BA3090" s="2"/>
      <c r="BB3090" s="2"/>
      <c r="BC3090" s="2"/>
      <c r="BD3090" s="2"/>
      <c r="BE3090" s="2"/>
      <c r="BF3090" s="2"/>
      <c r="BG3090" s="2"/>
      <c r="BH3090" s="2"/>
      <c r="BI3090" s="2"/>
      <c r="BJ3090" s="2"/>
      <c r="BK3090" s="2"/>
      <c r="BL3090" s="2"/>
      <c r="BM3090" s="2"/>
      <c r="BN3090" s="2"/>
      <c r="BO3090" s="2"/>
      <c r="BP3090" s="2"/>
      <c r="BQ3090" s="2"/>
      <c r="BR3090" s="2"/>
      <c r="BS3090" s="2"/>
      <c r="BT3090" s="2"/>
      <c r="BU3090" s="2"/>
      <c r="BV3090" s="2"/>
      <c r="BW3090" s="2"/>
      <c r="BX3090" s="2"/>
      <c r="BY3090" s="2"/>
      <c r="BZ3090" s="2"/>
      <c r="CA3090" s="2"/>
      <c r="CB3090" s="2"/>
      <c r="CC3090" s="2"/>
      <c r="CD3090" s="2"/>
      <c r="CE3090" s="2"/>
      <c r="CF3090" s="2"/>
      <c r="CG3090" s="2"/>
      <c r="CH3090" s="2"/>
      <c r="CI3090" s="2"/>
      <c r="CJ3090" s="2"/>
      <c r="CK3090" s="2"/>
      <c r="CL3090" s="2"/>
      <c r="CM3090" s="2"/>
      <c r="CN3090" s="2"/>
      <c r="CO3090" s="2"/>
      <c r="CP3090" s="2"/>
      <c r="CQ3090" s="2"/>
      <c r="CR3090" s="2"/>
      <c r="CS3090" s="2"/>
      <c r="CT3090" s="2"/>
      <c r="CU3090" s="2"/>
      <c r="CV3090" s="2"/>
      <c r="CW3090" s="2"/>
      <c r="CX3090" s="2"/>
      <c r="CY3090" s="2"/>
      <c r="CZ3090" s="2"/>
      <c r="DA3090" s="2"/>
      <c r="DB3090" s="2"/>
      <c r="DC3090" s="2"/>
      <c r="DD3090" s="2"/>
      <c r="DE3090" s="2"/>
      <c r="DF3090" s="2"/>
      <c r="DG3090" s="2"/>
      <c r="DH3090" s="2"/>
      <c r="DI3090" s="2"/>
      <c r="DJ3090" s="2"/>
      <c r="DK3090" s="2"/>
      <c r="DL3090" s="2"/>
      <c r="DM3090" s="2"/>
      <c r="DN3090" s="2"/>
      <c r="DO3090" s="2"/>
      <c r="DP3090" s="2"/>
      <c r="DQ3090" s="2"/>
      <c r="DR3090" s="2"/>
      <c r="DS3090" s="2"/>
      <c r="DT3090" s="2"/>
      <c r="DU3090" s="2"/>
      <c r="DV3090" s="2"/>
      <c r="DW3090" s="2"/>
      <c r="DX3090" s="2"/>
      <c r="DY3090" s="2"/>
      <c r="DZ3090" s="2"/>
      <c r="EA3090" s="2"/>
      <c r="EB3090" s="2"/>
      <c r="EC3090" s="2"/>
      <c r="ED3090" s="2"/>
      <c r="EE3090" s="2"/>
      <c r="EF3090" s="2"/>
      <c r="EG3090" s="2"/>
      <c r="EH3090" s="2"/>
      <c r="EI3090" s="2"/>
      <c r="EJ3090" s="2"/>
      <c r="EK3090" s="2"/>
      <c r="EL3090" s="2"/>
      <c r="EM3090" s="2"/>
      <c r="EN3090" s="2"/>
      <c r="EO3090" s="2"/>
      <c r="EP3090" s="2"/>
      <c r="EQ3090" s="2"/>
      <c r="ER3090" s="2"/>
      <c r="ES3090" s="2"/>
      <c r="ET3090" s="2"/>
      <c r="EU3090" s="2"/>
      <c r="EV3090" s="2"/>
      <c r="EW3090" s="2"/>
    </row>
    <row r="3091" spans="1:153" s="286" customFormat="1" ht="10.5" x14ac:dyDescent="0.15">
      <c r="A3091" s="41"/>
      <c r="B3091" s="42"/>
      <c r="C3091" s="376">
        <v>163</v>
      </c>
      <c r="D3091" s="258" t="s">
        <v>6258</v>
      </c>
      <c r="E3091" s="269" t="s">
        <v>6366</v>
      </c>
      <c r="F3091" s="269" t="s">
        <v>6580</v>
      </c>
      <c r="G3091" s="270">
        <v>1921</v>
      </c>
      <c r="H3091" s="271">
        <v>10</v>
      </c>
      <c r="I3091" s="259" t="s">
        <v>2706</v>
      </c>
      <c r="J3091" s="272">
        <v>39311</v>
      </c>
      <c r="K3091" s="42"/>
      <c r="L3091" s="2"/>
      <c r="M3091" s="2"/>
      <c r="N3091" s="2"/>
      <c r="O3091" s="2"/>
      <c r="P3091" s="2"/>
      <c r="Q3091" s="2"/>
      <c r="R3091" s="2"/>
      <c r="S3091" s="2"/>
      <c r="T3091" s="2"/>
      <c r="U3091" s="2"/>
      <c r="V3091" s="2"/>
      <c r="W3091" s="2"/>
      <c r="X3091" s="2"/>
      <c r="Y3091" s="2"/>
      <c r="Z3091" s="2"/>
      <c r="AA3091" s="2"/>
      <c r="AB3091" s="2"/>
      <c r="AC3091" s="2"/>
      <c r="AD3091" s="2"/>
      <c r="AE3091" s="2"/>
      <c r="AF3091" s="2"/>
      <c r="AG3091" s="2"/>
      <c r="AH3091" s="2"/>
      <c r="AI3091" s="2"/>
      <c r="AJ3091" s="2"/>
      <c r="AK3091" s="2"/>
      <c r="AL3091" s="2"/>
      <c r="AM3091" s="2"/>
      <c r="AN3091" s="2"/>
      <c r="AO3091" s="2"/>
      <c r="AP3091" s="2"/>
      <c r="AQ3091" s="2"/>
      <c r="AR3091" s="2"/>
      <c r="AS3091" s="2"/>
      <c r="AT3091" s="2"/>
      <c r="AU3091" s="2"/>
      <c r="AV3091" s="2"/>
      <c r="AW3091" s="2"/>
      <c r="AX3091" s="2"/>
      <c r="AY3091" s="2"/>
      <c r="AZ3091" s="2"/>
      <c r="BA3091" s="2"/>
      <c r="BB3091" s="2"/>
      <c r="BC3091" s="2"/>
      <c r="BD3091" s="2"/>
      <c r="BE3091" s="2"/>
      <c r="BF3091" s="2"/>
      <c r="BG3091" s="2"/>
      <c r="BH3091" s="2"/>
      <c r="BI3091" s="2"/>
      <c r="BJ3091" s="2"/>
      <c r="BK3091" s="2"/>
      <c r="BL3091" s="2"/>
      <c r="BM3091" s="2"/>
      <c r="BN3091" s="2"/>
      <c r="BO3091" s="2"/>
      <c r="BP3091" s="2"/>
      <c r="BQ3091" s="2"/>
      <c r="BR3091" s="2"/>
      <c r="BS3091" s="2"/>
      <c r="BT3091" s="2"/>
      <c r="BU3091" s="2"/>
      <c r="BV3091" s="2"/>
      <c r="BW3091" s="2"/>
      <c r="BX3091" s="2"/>
      <c r="BY3091" s="2"/>
      <c r="BZ3091" s="2"/>
      <c r="CA3091" s="2"/>
      <c r="CB3091" s="2"/>
      <c r="CC3091" s="2"/>
      <c r="CD3091" s="2"/>
      <c r="CE3091" s="2"/>
      <c r="CF3091" s="2"/>
      <c r="CG3091" s="2"/>
      <c r="CH3091" s="2"/>
      <c r="CI3091" s="2"/>
      <c r="CJ3091" s="2"/>
      <c r="CK3091" s="2"/>
      <c r="CL3091" s="2"/>
      <c r="CM3091" s="2"/>
      <c r="CN3091" s="2"/>
      <c r="CO3091" s="2"/>
      <c r="CP3091" s="2"/>
      <c r="CQ3091" s="2"/>
      <c r="CR3091" s="2"/>
      <c r="CS3091" s="2"/>
      <c r="CT3091" s="2"/>
      <c r="CU3091" s="2"/>
      <c r="CV3091" s="2"/>
      <c r="CW3091" s="2"/>
      <c r="CX3091" s="2"/>
      <c r="CY3091" s="2"/>
      <c r="CZ3091" s="2"/>
      <c r="DA3091" s="2"/>
      <c r="DB3091" s="2"/>
      <c r="DC3091" s="2"/>
      <c r="DD3091" s="2"/>
      <c r="DE3091" s="2"/>
      <c r="DF3091" s="2"/>
      <c r="DG3091" s="2"/>
      <c r="DH3091" s="2"/>
      <c r="DI3091" s="2"/>
      <c r="DJ3091" s="2"/>
      <c r="DK3091" s="2"/>
      <c r="DL3091" s="2"/>
      <c r="DM3091" s="2"/>
      <c r="DN3091" s="2"/>
      <c r="DO3091" s="2"/>
      <c r="DP3091" s="2"/>
      <c r="DQ3091" s="2"/>
      <c r="DR3091" s="2"/>
      <c r="DS3091" s="2"/>
      <c r="DT3091" s="2"/>
      <c r="DU3091" s="2"/>
      <c r="DV3091" s="2"/>
      <c r="DW3091" s="2"/>
      <c r="DX3091" s="2"/>
      <c r="DY3091" s="2"/>
      <c r="DZ3091" s="2"/>
      <c r="EA3091" s="2"/>
      <c r="EB3091" s="2"/>
      <c r="EC3091" s="2"/>
      <c r="ED3091" s="2"/>
      <c r="EE3091" s="2"/>
      <c r="EF3091" s="2"/>
      <c r="EG3091" s="2"/>
      <c r="EH3091" s="2"/>
      <c r="EI3091" s="2"/>
      <c r="EJ3091" s="2"/>
      <c r="EK3091" s="2"/>
      <c r="EL3091" s="2"/>
      <c r="EM3091" s="2"/>
      <c r="EN3091" s="2"/>
      <c r="EO3091" s="2"/>
      <c r="EP3091" s="2"/>
      <c r="EQ3091" s="2"/>
      <c r="ER3091" s="2"/>
      <c r="ES3091" s="2"/>
      <c r="ET3091" s="2"/>
      <c r="EU3091" s="2"/>
      <c r="EV3091" s="2"/>
      <c r="EW3091" s="2"/>
    </row>
    <row r="3092" spans="1:153" s="286" customFormat="1" ht="21" x14ac:dyDescent="0.15">
      <c r="A3092" s="41"/>
      <c r="B3092" s="42"/>
      <c r="C3092" s="376">
        <v>164</v>
      </c>
      <c r="D3092" s="258" t="s">
        <v>6258</v>
      </c>
      <c r="E3092" s="258" t="s">
        <v>6581</v>
      </c>
      <c r="F3092" s="258" t="s">
        <v>6582</v>
      </c>
      <c r="G3092" s="270">
        <v>1929</v>
      </c>
      <c r="H3092" s="271">
        <v>0</v>
      </c>
      <c r="I3092" s="257" t="s">
        <v>1058</v>
      </c>
      <c r="J3092" s="272">
        <v>40107</v>
      </c>
      <c r="K3092" s="42"/>
      <c r="L3092" s="2"/>
      <c r="M3092" s="2"/>
      <c r="N3092" s="2"/>
      <c r="O3092" s="2"/>
      <c r="P3092" s="2"/>
      <c r="Q3092" s="2"/>
      <c r="R3092" s="2"/>
      <c r="S3092" s="2"/>
      <c r="T3092" s="2"/>
      <c r="U3092" s="2"/>
      <c r="V3092" s="2"/>
      <c r="W3092" s="2"/>
      <c r="X3092" s="2"/>
      <c r="Y3092" s="2"/>
      <c r="Z3092" s="2"/>
      <c r="AA3092" s="2"/>
      <c r="AB3092" s="2"/>
      <c r="AC3092" s="2"/>
      <c r="AD3092" s="2"/>
      <c r="AE3092" s="2"/>
      <c r="AF3092" s="2"/>
      <c r="AG3092" s="2"/>
      <c r="AH3092" s="2"/>
      <c r="AI3092" s="2"/>
      <c r="AJ3092" s="2"/>
      <c r="AK3092" s="2"/>
      <c r="AL3092" s="2"/>
      <c r="AM3092" s="2"/>
      <c r="AN3092" s="2"/>
      <c r="AO3092" s="2"/>
      <c r="AP3092" s="2"/>
      <c r="AQ3092" s="2"/>
      <c r="AR3092" s="2"/>
      <c r="AS3092" s="2"/>
      <c r="AT3092" s="2"/>
      <c r="AU3092" s="2"/>
      <c r="AV3092" s="2"/>
      <c r="AW3092" s="2"/>
      <c r="AX3092" s="2"/>
      <c r="AY3092" s="2"/>
      <c r="AZ3092" s="2"/>
      <c r="BA3092" s="2"/>
      <c r="BB3092" s="2"/>
      <c r="BC3092" s="2"/>
      <c r="BD3092" s="2"/>
      <c r="BE3092" s="2"/>
      <c r="BF3092" s="2"/>
      <c r="BG3092" s="2"/>
      <c r="BH3092" s="2"/>
      <c r="BI3092" s="2"/>
      <c r="BJ3092" s="2"/>
      <c r="BK3092" s="2"/>
      <c r="BL3092" s="2"/>
      <c r="BM3092" s="2"/>
      <c r="BN3092" s="2"/>
      <c r="BO3092" s="2"/>
      <c r="BP3092" s="2"/>
      <c r="BQ3092" s="2"/>
      <c r="BR3092" s="2"/>
      <c r="BS3092" s="2"/>
      <c r="BT3092" s="2"/>
      <c r="BU3092" s="2"/>
      <c r="BV3092" s="2"/>
      <c r="BW3092" s="2"/>
      <c r="BX3092" s="2"/>
      <c r="BY3092" s="2"/>
      <c r="BZ3092" s="2"/>
      <c r="CA3092" s="2"/>
      <c r="CB3092" s="2"/>
      <c r="CC3092" s="2"/>
      <c r="CD3092" s="2"/>
      <c r="CE3092" s="2"/>
      <c r="CF3092" s="2"/>
      <c r="CG3092" s="2"/>
      <c r="CH3092" s="2"/>
      <c r="CI3092" s="2"/>
      <c r="CJ3092" s="2"/>
      <c r="CK3092" s="2"/>
      <c r="CL3092" s="2"/>
      <c r="CM3092" s="2"/>
      <c r="CN3092" s="2"/>
      <c r="CO3092" s="2"/>
      <c r="CP3092" s="2"/>
      <c r="CQ3092" s="2"/>
      <c r="CR3092" s="2"/>
      <c r="CS3092" s="2"/>
      <c r="CT3092" s="2"/>
      <c r="CU3092" s="2"/>
      <c r="CV3092" s="2"/>
      <c r="CW3092" s="2"/>
      <c r="CX3092" s="2"/>
      <c r="CY3092" s="2"/>
      <c r="CZ3092" s="2"/>
      <c r="DA3092" s="2"/>
      <c r="DB3092" s="2"/>
      <c r="DC3092" s="2"/>
      <c r="DD3092" s="2"/>
      <c r="DE3092" s="2"/>
      <c r="DF3092" s="2"/>
      <c r="DG3092" s="2"/>
      <c r="DH3092" s="2"/>
      <c r="DI3092" s="2"/>
      <c r="DJ3092" s="2"/>
      <c r="DK3092" s="2"/>
      <c r="DL3092" s="2"/>
      <c r="DM3092" s="2"/>
      <c r="DN3092" s="2"/>
      <c r="DO3092" s="2"/>
      <c r="DP3092" s="2"/>
      <c r="DQ3092" s="2"/>
      <c r="DR3092" s="2"/>
      <c r="DS3092" s="2"/>
      <c r="DT3092" s="2"/>
      <c r="DU3092" s="2"/>
      <c r="DV3092" s="2"/>
      <c r="DW3092" s="2"/>
      <c r="DX3092" s="2"/>
      <c r="DY3092" s="2"/>
      <c r="DZ3092" s="2"/>
      <c r="EA3092" s="2"/>
      <c r="EB3092" s="2"/>
      <c r="EC3092" s="2"/>
      <c r="ED3092" s="2"/>
      <c r="EE3092" s="2"/>
      <c r="EF3092" s="2"/>
      <c r="EG3092" s="2"/>
      <c r="EH3092" s="2"/>
      <c r="EI3092" s="2"/>
      <c r="EJ3092" s="2"/>
      <c r="EK3092" s="2"/>
      <c r="EL3092" s="2"/>
      <c r="EM3092" s="2"/>
      <c r="EN3092" s="2"/>
      <c r="EO3092" s="2"/>
      <c r="EP3092" s="2"/>
      <c r="EQ3092" s="2"/>
      <c r="ER3092" s="2"/>
      <c r="ES3092" s="2"/>
      <c r="ET3092" s="2"/>
      <c r="EU3092" s="2"/>
      <c r="EV3092" s="2"/>
      <c r="EW3092" s="2"/>
    </row>
    <row r="3093" spans="1:153" s="286" customFormat="1" ht="21" x14ac:dyDescent="0.15">
      <c r="A3093" s="41" t="s">
        <v>1</v>
      </c>
      <c r="B3093" s="42"/>
      <c r="C3093" s="376">
        <v>165</v>
      </c>
      <c r="D3093" s="258" t="s">
        <v>10</v>
      </c>
      <c r="E3093" s="258" t="s">
        <v>6583</v>
      </c>
      <c r="F3093" s="258" t="s">
        <v>6584</v>
      </c>
      <c r="G3093" s="270">
        <v>1992</v>
      </c>
      <c r="H3093" s="271">
        <v>0</v>
      </c>
      <c r="I3093" s="257" t="s">
        <v>4004</v>
      </c>
      <c r="J3093" s="272">
        <v>39885</v>
      </c>
      <c r="K3093" s="42"/>
      <c r="L3093" s="2"/>
      <c r="M3093" s="2"/>
      <c r="N3093" s="2"/>
      <c r="O3093" s="2"/>
      <c r="P3093" s="2"/>
      <c r="Q3093" s="2"/>
      <c r="R3093" s="2"/>
      <c r="S3093" s="2"/>
      <c r="T3093" s="2"/>
      <c r="U3093" s="2"/>
      <c r="V3093" s="2"/>
      <c r="W3093" s="2"/>
      <c r="X3093" s="2"/>
      <c r="Y3093" s="2"/>
      <c r="Z3093" s="2"/>
      <c r="AA3093" s="2"/>
      <c r="AB3093" s="2"/>
      <c r="AC3093" s="2"/>
      <c r="AD3093" s="2"/>
      <c r="AE3093" s="2"/>
      <c r="AF3093" s="2"/>
      <c r="AG3093" s="2"/>
      <c r="AH3093" s="2"/>
      <c r="AI3093" s="2"/>
      <c r="AJ3093" s="2"/>
      <c r="AK3093" s="2"/>
      <c r="AL3093" s="2"/>
      <c r="AM3093" s="2"/>
      <c r="AN3093" s="2"/>
      <c r="AO3093" s="2"/>
      <c r="AP3093" s="2"/>
      <c r="AQ3093" s="2"/>
      <c r="AR3093" s="2"/>
      <c r="AS3093" s="2"/>
      <c r="AT3093" s="2"/>
      <c r="AU3093" s="2"/>
      <c r="AV3093" s="2"/>
      <c r="AW3093" s="2"/>
      <c r="AX3093" s="2"/>
      <c r="AY3093" s="2"/>
      <c r="AZ3093" s="2"/>
      <c r="BA3093" s="2"/>
      <c r="BB3093" s="2"/>
      <c r="BC3093" s="2"/>
      <c r="BD3093" s="2"/>
      <c r="BE3093" s="2"/>
      <c r="BF3093" s="2"/>
      <c r="BG3093" s="2"/>
      <c r="BH3093" s="2"/>
      <c r="BI3093" s="2"/>
      <c r="BJ3093" s="2"/>
      <c r="BK3093" s="2"/>
      <c r="BL3093" s="2"/>
      <c r="BM3093" s="2"/>
      <c r="BN3093" s="2"/>
      <c r="BO3093" s="2"/>
      <c r="BP3093" s="2"/>
      <c r="BQ3093" s="2"/>
      <c r="BR3093" s="2"/>
      <c r="BS3093" s="2"/>
      <c r="BT3093" s="2"/>
      <c r="BU3093" s="2"/>
      <c r="BV3093" s="2"/>
      <c r="BW3093" s="2"/>
      <c r="BX3093" s="2"/>
      <c r="BY3093" s="2"/>
      <c r="BZ3093" s="2"/>
      <c r="CA3093" s="2"/>
      <c r="CB3093" s="2"/>
      <c r="CC3093" s="2"/>
      <c r="CD3093" s="2"/>
      <c r="CE3093" s="2"/>
      <c r="CF3093" s="2"/>
      <c r="CG3093" s="2"/>
      <c r="CH3093" s="2"/>
      <c r="CI3093" s="2"/>
      <c r="CJ3093" s="2"/>
      <c r="CK3093" s="2"/>
      <c r="CL3093" s="2"/>
      <c r="CM3093" s="2"/>
      <c r="CN3093" s="2"/>
      <c r="CO3093" s="2"/>
      <c r="CP3093" s="2"/>
      <c r="CQ3093" s="2"/>
      <c r="CR3093" s="2"/>
      <c r="CS3093" s="2"/>
      <c r="CT3093" s="2"/>
      <c r="CU3093" s="2"/>
      <c r="CV3093" s="2"/>
      <c r="CW3093" s="2"/>
      <c r="CX3093" s="2"/>
      <c r="CY3093" s="2"/>
      <c r="CZ3093" s="2"/>
      <c r="DA3093" s="2"/>
      <c r="DB3093" s="2"/>
      <c r="DC3093" s="2"/>
      <c r="DD3093" s="2"/>
      <c r="DE3093" s="2"/>
      <c r="DF3093" s="2"/>
      <c r="DG3093" s="2"/>
      <c r="DH3093" s="2"/>
      <c r="DI3093" s="2"/>
      <c r="DJ3093" s="2"/>
      <c r="DK3093" s="2"/>
      <c r="DL3093" s="2"/>
      <c r="DM3093" s="2"/>
      <c r="DN3093" s="2"/>
      <c r="DO3093" s="2"/>
      <c r="DP3093" s="2"/>
      <c r="DQ3093" s="2"/>
      <c r="DR3093" s="2"/>
      <c r="DS3093" s="2"/>
      <c r="DT3093" s="2"/>
      <c r="DU3093" s="2"/>
      <c r="DV3093" s="2"/>
      <c r="DW3093" s="2"/>
      <c r="DX3093" s="2"/>
      <c r="DY3093" s="2"/>
      <c r="DZ3093" s="2"/>
      <c r="EA3093" s="2"/>
      <c r="EB3093" s="2"/>
      <c r="EC3093" s="2"/>
      <c r="ED3093" s="2"/>
      <c r="EE3093" s="2"/>
      <c r="EF3093" s="2"/>
      <c r="EG3093" s="2"/>
      <c r="EH3093" s="2"/>
      <c r="EI3093" s="2"/>
      <c r="EJ3093" s="2"/>
      <c r="EK3093" s="2"/>
      <c r="EL3093" s="2"/>
      <c r="EM3093" s="2"/>
      <c r="EN3093" s="2"/>
      <c r="EO3093" s="2"/>
      <c r="EP3093" s="2"/>
      <c r="EQ3093" s="2"/>
      <c r="ER3093" s="2"/>
      <c r="ES3093" s="2"/>
      <c r="ET3093" s="2"/>
      <c r="EU3093" s="2"/>
      <c r="EV3093" s="2"/>
      <c r="EW3093" s="2"/>
    </row>
    <row r="3094" spans="1:153" s="286" customFormat="1" ht="31.5" x14ac:dyDescent="0.15">
      <c r="A3094" s="41"/>
      <c r="B3094" s="42"/>
      <c r="C3094" s="376">
        <v>166</v>
      </c>
      <c r="D3094" s="258" t="s">
        <v>6258</v>
      </c>
      <c r="E3094" s="258" t="s">
        <v>6585</v>
      </c>
      <c r="F3094" s="258" t="s">
        <v>6586</v>
      </c>
      <c r="G3094" s="270">
        <v>1860</v>
      </c>
      <c r="H3094" s="271">
        <v>0</v>
      </c>
      <c r="I3094" s="257" t="s">
        <v>1761</v>
      </c>
      <c r="J3094" s="272">
        <v>41806</v>
      </c>
      <c r="K3094" s="42"/>
      <c r="L3094" s="2"/>
      <c r="M3094" s="2"/>
      <c r="N3094" s="2"/>
      <c r="O3094" s="2"/>
      <c r="P3094" s="2"/>
      <c r="Q3094" s="2"/>
      <c r="R3094" s="2"/>
      <c r="S3094" s="2"/>
      <c r="T3094" s="2"/>
      <c r="U3094" s="2"/>
      <c r="V3094" s="2"/>
      <c r="W3094" s="2"/>
      <c r="X3094" s="2"/>
      <c r="Y3094" s="2"/>
      <c r="Z3094" s="2"/>
      <c r="AA3094" s="2"/>
      <c r="AB3094" s="2"/>
      <c r="AC3094" s="2"/>
      <c r="AD3094" s="2"/>
      <c r="AE3094" s="2"/>
      <c r="AF3094" s="2"/>
      <c r="AG3094" s="2"/>
      <c r="AH3094" s="2"/>
      <c r="AI3094" s="2"/>
      <c r="AJ3094" s="2"/>
      <c r="AK3094" s="2"/>
      <c r="AL3094" s="2"/>
      <c r="AM3094" s="2"/>
      <c r="AN3094" s="2"/>
      <c r="AO3094" s="2"/>
      <c r="AP3094" s="2"/>
      <c r="AQ3094" s="2"/>
      <c r="AR3094" s="2"/>
      <c r="AS3094" s="2"/>
      <c r="AT3094" s="2"/>
      <c r="AU3094" s="2"/>
      <c r="AV3094" s="2"/>
      <c r="AW3094" s="2"/>
      <c r="AX3094" s="2"/>
      <c r="AY3094" s="2"/>
      <c r="AZ3094" s="2"/>
      <c r="BA3094" s="2"/>
      <c r="BB3094" s="2"/>
      <c r="BC3094" s="2"/>
      <c r="BD3094" s="2"/>
      <c r="BE3094" s="2"/>
      <c r="BF3094" s="2"/>
      <c r="BG3094" s="2"/>
      <c r="BH3094" s="2"/>
      <c r="BI3094" s="2"/>
      <c r="BJ3094" s="2"/>
      <c r="BK3094" s="2"/>
      <c r="BL3094" s="2"/>
      <c r="BM3094" s="2"/>
      <c r="BN3094" s="2"/>
      <c r="BO3094" s="2"/>
      <c r="BP3094" s="2"/>
      <c r="BQ3094" s="2"/>
      <c r="BR3094" s="2"/>
      <c r="BS3094" s="2"/>
      <c r="BT3094" s="2"/>
      <c r="BU3094" s="2"/>
      <c r="BV3094" s="2"/>
      <c r="BW3094" s="2"/>
      <c r="BX3094" s="2"/>
      <c r="BY3094" s="2"/>
      <c r="BZ3094" s="2"/>
      <c r="CA3094" s="2"/>
      <c r="CB3094" s="2"/>
      <c r="CC3094" s="2"/>
      <c r="CD3094" s="2"/>
      <c r="CE3094" s="2"/>
      <c r="CF3094" s="2"/>
      <c r="CG3094" s="2"/>
      <c r="CH3094" s="2"/>
      <c r="CI3094" s="2"/>
      <c r="CJ3094" s="2"/>
      <c r="CK3094" s="2"/>
      <c r="CL3094" s="2"/>
      <c r="CM3094" s="2"/>
      <c r="CN3094" s="2"/>
      <c r="CO3094" s="2"/>
      <c r="CP3094" s="2"/>
      <c r="CQ3094" s="2"/>
      <c r="CR3094" s="2"/>
      <c r="CS3094" s="2"/>
      <c r="CT3094" s="2"/>
      <c r="CU3094" s="2"/>
      <c r="CV3094" s="2"/>
      <c r="CW3094" s="2"/>
      <c r="CX3094" s="2"/>
      <c r="CY3094" s="2"/>
      <c r="CZ3094" s="2"/>
      <c r="DA3094" s="2"/>
      <c r="DB3094" s="2"/>
      <c r="DC3094" s="2"/>
      <c r="DD3094" s="2"/>
      <c r="DE3094" s="2"/>
      <c r="DF3094" s="2"/>
      <c r="DG3094" s="2"/>
      <c r="DH3094" s="2"/>
      <c r="DI3094" s="2"/>
      <c r="DJ3094" s="2"/>
      <c r="DK3094" s="2"/>
      <c r="DL3094" s="2"/>
      <c r="DM3094" s="2"/>
      <c r="DN3094" s="2"/>
      <c r="DO3094" s="2"/>
      <c r="DP3094" s="2"/>
      <c r="DQ3094" s="2"/>
      <c r="DR3094" s="2"/>
      <c r="DS3094" s="2"/>
      <c r="DT3094" s="2"/>
      <c r="DU3094" s="2"/>
      <c r="DV3094" s="2"/>
      <c r="DW3094" s="2"/>
      <c r="DX3094" s="2"/>
      <c r="DY3094" s="2"/>
      <c r="DZ3094" s="2"/>
      <c r="EA3094" s="2"/>
      <c r="EB3094" s="2"/>
      <c r="EC3094" s="2"/>
      <c r="ED3094" s="2"/>
      <c r="EE3094" s="2"/>
      <c r="EF3094" s="2"/>
      <c r="EG3094" s="2"/>
      <c r="EH3094" s="2"/>
      <c r="EI3094" s="2"/>
      <c r="EJ3094" s="2"/>
      <c r="EK3094" s="2"/>
      <c r="EL3094" s="2"/>
      <c r="EM3094" s="2"/>
      <c r="EN3094" s="2"/>
      <c r="EO3094" s="2"/>
      <c r="EP3094" s="2"/>
      <c r="EQ3094" s="2"/>
      <c r="ER3094" s="2"/>
      <c r="ES3094" s="2"/>
      <c r="ET3094" s="2"/>
      <c r="EU3094" s="2"/>
      <c r="EV3094" s="2"/>
      <c r="EW3094" s="2"/>
    </row>
    <row r="3095" spans="1:153" s="2" customFormat="1" ht="42" x14ac:dyDescent="0.15">
      <c r="A3095" s="41"/>
      <c r="B3095" s="42"/>
      <c r="C3095" s="376">
        <v>167</v>
      </c>
      <c r="D3095" s="258" t="s">
        <v>6258</v>
      </c>
      <c r="E3095" s="258" t="s">
        <v>6587</v>
      </c>
      <c r="F3095" s="258" t="s">
        <v>6588</v>
      </c>
      <c r="G3095" s="270">
        <v>1849</v>
      </c>
      <c r="H3095" s="271">
        <v>10</v>
      </c>
      <c r="I3095" s="257" t="s">
        <v>698</v>
      </c>
      <c r="J3095" s="272">
        <v>39998</v>
      </c>
      <c r="K3095" s="42"/>
    </row>
    <row r="3096" spans="1:153" s="2" customFormat="1" ht="31.5" x14ac:dyDescent="0.15">
      <c r="A3096" s="41"/>
      <c r="B3096" s="42"/>
      <c r="C3096" s="376">
        <v>168</v>
      </c>
      <c r="D3096" s="258" t="s">
        <v>6258</v>
      </c>
      <c r="E3096" s="258" t="s">
        <v>6589</v>
      </c>
      <c r="F3096" s="258" t="s">
        <v>6590</v>
      </c>
      <c r="G3096" s="270">
        <v>1864</v>
      </c>
      <c r="H3096" s="271">
        <v>40</v>
      </c>
      <c r="I3096" s="259" t="s">
        <v>2706</v>
      </c>
      <c r="J3096" s="272">
        <v>39311</v>
      </c>
      <c r="K3096" s="42"/>
    </row>
    <row r="3097" spans="1:153" s="2" customFormat="1" ht="10.5" x14ac:dyDescent="0.15">
      <c r="A3097" s="41"/>
      <c r="B3097" s="1"/>
      <c r="C3097" s="376">
        <v>169</v>
      </c>
      <c r="D3097" s="258" t="s">
        <v>10</v>
      </c>
      <c r="E3097" s="258" t="s">
        <v>6591</v>
      </c>
      <c r="F3097" s="258" t="s">
        <v>6592</v>
      </c>
      <c r="G3097" s="270">
        <v>1966</v>
      </c>
      <c r="H3097" s="271">
        <v>5</v>
      </c>
      <c r="I3097" s="257" t="s">
        <v>3282</v>
      </c>
      <c r="J3097" s="272">
        <v>40019</v>
      </c>
      <c r="K3097" s="1"/>
    </row>
    <row r="3098" spans="1:153" s="2" customFormat="1" ht="42" x14ac:dyDescent="0.15">
      <c r="A3098" s="41"/>
      <c r="B3098" s="42"/>
      <c r="C3098" s="376">
        <v>170</v>
      </c>
      <c r="D3098" s="258" t="s">
        <v>6593</v>
      </c>
      <c r="E3098" s="258" t="s">
        <v>6594</v>
      </c>
      <c r="F3098" s="258" t="s">
        <v>6595</v>
      </c>
      <c r="G3098" s="270">
        <v>1861</v>
      </c>
      <c r="H3098" s="271"/>
      <c r="I3098" s="271" t="s">
        <v>141</v>
      </c>
      <c r="J3098" s="272">
        <v>41121</v>
      </c>
      <c r="K3098" s="42"/>
    </row>
    <row r="3099" spans="1:153" s="2" customFormat="1" ht="10.5" x14ac:dyDescent="0.15">
      <c r="A3099" s="41"/>
      <c r="B3099" s="42"/>
      <c r="C3099" s="376">
        <v>171</v>
      </c>
      <c r="D3099" s="258" t="s">
        <v>6258</v>
      </c>
      <c r="E3099" s="258" t="s">
        <v>1583</v>
      </c>
      <c r="F3099" s="258" t="s">
        <v>6596</v>
      </c>
      <c r="G3099" s="270">
        <v>1958</v>
      </c>
      <c r="H3099" s="271">
        <f>139/10</f>
        <v>13.9</v>
      </c>
      <c r="I3099" s="257" t="s">
        <v>3702</v>
      </c>
      <c r="J3099" s="272">
        <v>41341</v>
      </c>
      <c r="K3099" s="42"/>
    </row>
    <row r="3100" spans="1:153" s="2" customFormat="1" ht="21" x14ac:dyDescent="0.15">
      <c r="A3100" s="41"/>
      <c r="B3100" s="42"/>
      <c r="C3100" s="376">
        <v>172</v>
      </c>
      <c r="D3100" s="258" t="s">
        <v>6258</v>
      </c>
      <c r="E3100" s="258" t="s">
        <v>1583</v>
      </c>
      <c r="F3100" s="258" t="s">
        <v>6597</v>
      </c>
      <c r="G3100" s="270">
        <v>1976</v>
      </c>
      <c r="H3100" s="271">
        <f>139/10</f>
        <v>13.9</v>
      </c>
      <c r="I3100" s="257" t="s">
        <v>3702</v>
      </c>
      <c r="J3100" s="272">
        <v>41341</v>
      </c>
      <c r="K3100" s="42"/>
    </row>
    <row r="3101" spans="1:153" s="2" customFormat="1" ht="21" x14ac:dyDescent="0.15">
      <c r="A3101" s="41"/>
      <c r="B3101" s="42"/>
      <c r="C3101" s="376">
        <v>173</v>
      </c>
      <c r="D3101" s="258" t="s">
        <v>849</v>
      </c>
      <c r="E3101" s="258" t="s">
        <v>6598</v>
      </c>
      <c r="F3101" s="258" t="s">
        <v>6599</v>
      </c>
      <c r="G3101" s="270" t="s">
        <v>6600</v>
      </c>
      <c r="H3101" s="271" t="s">
        <v>6601</v>
      </c>
      <c r="I3101" s="257" t="s">
        <v>6602</v>
      </c>
      <c r="J3101" s="272" t="s">
        <v>6603</v>
      </c>
      <c r="K3101" s="42"/>
    </row>
    <row r="3102" spans="1:153" s="2" customFormat="1" ht="10.5" x14ac:dyDescent="0.15">
      <c r="A3102" s="41"/>
      <c r="B3102" s="42"/>
      <c r="C3102" s="376">
        <v>174</v>
      </c>
      <c r="D3102" s="258" t="s">
        <v>849</v>
      </c>
      <c r="E3102" s="258" t="s">
        <v>6604</v>
      </c>
      <c r="F3102" s="258" t="s">
        <v>6605</v>
      </c>
      <c r="G3102" s="270">
        <v>1954</v>
      </c>
      <c r="H3102" s="271">
        <v>5</v>
      </c>
      <c r="I3102" s="257" t="s">
        <v>36</v>
      </c>
      <c r="J3102" s="272">
        <v>39858</v>
      </c>
      <c r="K3102" s="42"/>
    </row>
    <row r="3103" spans="1:153" s="2" customFormat="1" ht="31.5" x14ac:dyDescent="0.15">
      <c r="A3103" s="41"/>
      <c r="B3103" s="42"/>
      <c r="C3103" s="376">
        <v>175</v>
      </c>
      <c r="D3103" s="258" t="s">
        <v>10</v>
      </c>
      <c r="E3103" s="258" t="s">
        <v>6606</v>
      </c>
      <c r="F3103" s="258" t="s">
        <v>6607</v>
      </c>
      <c r="G3103" s="270">
        <v>1928</v>
      </c>
      <c r="H3103" s="275">
        <f>(290/19)-0.01</f>
        <v>15.253157894736843</v>
      </c>
      <c r="I3103" s="271" t="s">
        <v>1368</v>
      </c>
      <c r="J3103" s="272">
        <v>40370</v>
      </c>
      <c r="K3103" s="42"/>
    </row>
    <row r="3104" spans="1:153" s="2" customFormat="1" ht="31.5" x14ac:dyDescent="0.15">
      <c r="A3104" s="41"/>
      <c r="B3104" s="42"/>
      <c r="C3104" s="376">
        <v>176</v>
      </c>
      <c r="D3104" s="258" t="s">
        <v>10</v>
      </c>
      <c r="E3104" s="258" t="s">
        <v>6606</v>
      </c>
      <c r="F3104" s="258" t="s">
        <v>6608</v>
      </c>
      <c r="G3104" s="270">
        <v>1926</v>
      </c>
      <c r="H3104" s="275">
        <f>(290/19)-0.01</f>
        <v>15.253157894736843</v>
      </c>
      <c r="I3104" s="271" t="s">
        <v>1368</v>
      </c>
      <c r="J3104" s="272">
        <v>40370</v>
      </c>
      <c r="K3104" s="42"/>
    </row>
    <row r="3105" spans="1:11" s="2" customFormat="1" ht="31.5" x14ac:dyDescent="0.15">
      <c r="A3105" s="41"/>
      <c r="B3105" s="42"/>
      <c r="C3105" s="376">
        <v>177</v>
      </c>
      <c r="D3105" s="258" t="s">
        <v>6258</v>
      </c>
      <c r="E3105" s="258" t="s">
        <v>6609</v>
      </c>
      <c r="F3105" s="258" t="s">
        <v>6610</v>
      </c>
      <c r="G3105" s="270">
        <v>1929</v>
      </c>
      <c r="H3105" s="271">
        <v>20</v>
      </c>
      <c r="I3105" s="257" t="s">
        <v>501</v>
      </c>
      <c r="J3105" s="272">
        <v>40469</v>
      </c>
      <c r="K3105" s="42"/>
    </row>
    <row r="3106" spans="1:11" s="2" customFormat="1" ht="21" x14ac:dyDescent="0.15">
      <c r="A3106" s="41"/>
      <c r="B3106" s="42"/>
      <c r="C3106" s="376">
        <v>178</v>
      </c>
      <c r="D3106" s="285" t="s">
        <v>6258</v>
      </c>
      <c r="E3106" s="258" t="s">
        <v>6611</v>
      </c>
      <c r="F3106" s="258" t="s">
        <v>6612</v>
      </c>
      <c r="G3106" s="270">
        <v>1858</v>
      </c>
      <c r="H3106" s="271">
        <v>0</v>
      </c>
      <c r="I3106" s="257" t="s">
        <v>1853</v>
      </c>
      <c r="J3106" s="272">
        <v>43041</v>
      </c>
      <c r="K3106" s="42"/>
    </row>
    <row r="3107" spans="1:11" s="2" customFormat="1" ht="31.5" x14ac:dyDescent="0.15">
      <c r="A3107" s="41"/>
      <c r="B3107" s="42"/>
      <c r="C3107" s="376">
        <v>179</v>
      </c>
      <c r="D3107" s="258" t="s">
        <v>10</v>
      </c>
      <c r="E3107" s="258" t="s">
        <v>6613</v>
      </c>
      <c r="F3107" s="258" t="s">
        <v>6614</v>
      </c>
      <c r="G3107" s="270">
        <v>1903</v>
      </c>
      <c r="H3107" s="271" t="s">
        <v>6615</v>
      </c>
      <c r="I3107" s="257" t="s">
        <v>6616</v>
      </c>
      <c r="J3107" s="272" t="s">
        <v>6617</v>
      </c>
      <c r="K3107" s="42"/>
    </row>
    <row r="3108" spans="1:11" s="2" customFormat="1" ht="21" x14ac:dyDescent="0.15">
      <c r="A3108" s="41"/>
      <c r="B3108" s="42"/>
      <c r="C3108" s="376">
        <v>180</v>
      </c>
      <c r="D3108" s="258" t="s">
        <v>6258</v>
      </c>
      <c r="E3108" s="258" t="s">
        <v>6618</v>
      </c>
      <c r="F3108" s="258" t="s">
        <v>6619</v>
      </c>
      <c r="G3108" s="270">
        <v>1904</v>
      </c>
      <c r="H3108" s="271">
        <v>0</v>
      </c>
      <c r="I3108" s="257" t="s">
        <v>6620</v>
      </c>
      <c r="J3108" s="272">
        <v>41275</v>
      </c>
      <c r="K3108" s="42"/>
    </row>
    <row r="3109" spans="1:11" s="2" customFormat="1" ht="31.5" x14ac:dyDescent="0.15">
      <c r="A3109" s="41"/>
      <c r="B3109" s="42"/>
      <c r="C3109" s="376">
        <v>181</v>
      </c>
      <c r="D3109" s="258" t="s">
        <v>6258</v>
      </c>
      <c r="E3109" s="258" t="s">
        <v>6621</v>
      </c>
      <c r="F3109" s="258" t="s">
        <v>6622</v>
      </c>
      <c r="G3109" s="270">
        <v>1883</v>
      </c>
      <c r="H3109" s="271">
        <v>0</v>
      </c>
      <c r="I3109" s="257" t="s">
        <v>1853</v>
      </c>
      <c r="J3109" s="272">
        <v>43041</v>
      </c>
      <c r="K3109" s="42"/>
    </row>
    <row r="3110" spans="1:11" s="2" customFormat="1" ht="10.5" x14ac:dyDescent="0.15">
      <c r="A3110" s="41"/>
      <c r="B3110" s="42"/>
      <c r="C3110" s="376">
        <v>182</v>
      </c>
      <c r="D3110" s="258" t="s">
        <v>6258</v>
      </c>
      <c r="E3110" s="258" t="s">
        <v>6623</v>
      </c>
      <c r="F3110" s="258" t="s">
        <v>6624</v>
      </c>
      <c r="G3110" s="270">
        <v>1969</v>
      </c>
      <c r="H3110" s="275" t="s">
        <v>89</v>
      </c>
      <c r="I3110" s="257" t="s">
        <v>89</v>
      </c>
      <c r="J3110" s="272" t="s">
        <v>89</v>
      </c>
      <c r="K3110" s="42"/>
    </row>
    <row r="3111" spans="1:11" s="2" customFormat="1" ht="10.5" x14ac:dyDescent="0.15">
      <c r="A3111" s="41"/>
      <c r="B3111" s="42"/>
      <c r="C3111" s="376">
        <v>183</v>
      </c>
      <c r="D3111" s="258" t="s">
        <v>6258</v>
      </c>
      <c r="E3111" s="258" t="s">
        <v>6625</v>
      </c>
      <c r="F3111" s="258" t="s">
        <v>6626</v>
      </c>
      <c r="G3111" s="270">
        <v>1895</v>
      </c>
      <c r="H3111" s="271">
        <v>0</v>
      </c>
      <c r="I3111" s="257" t="s">
        <v>698</v>
      </c>
      <c r="J3111" s="272">
        <v>39998</v>
      </c>
      <c r="K3111" s="42"/>
    </row>
    <row r="3112" spans="1:11" s="2" customFormat="1" ht="21" x14ac:dyDescent="0.15">
      <c r="A3112" s="41"/>
      <c r="B3112" s="42"/>
      <c r="C3112" s="376">
        <v>184</v>
      </c>
      <c r="D3112" s="258" t="s">
        <v>6258</v>
      </c>
      <c r="E3112" s="258" t="s">
        <v>176</v>
      </c>
      <c r="F3112" s="258" t="s">
        <v>6627</v>
      </c>
      <c r="G3112" s="270">
        <v>1963</v>
      </c>
      <c r="H3112" s="271">
        <v>0</v>
      </c>
      <c r="I3112" s="257" t="s">
        <v>74</v>
      </c>
      <c r="J3112" s="272">
        <v>39487</v>
      </c>
      <c r="K3112" s="42"/>
    </row>
    <row r="3113" spans="1:11" s="2" customFormat="1" ht="21" x14ac:dyDescent="0.15">
      <c r="A3113" s="41"/>
      <c r="B3113" s="42"/>
      <c r="C3113" s="376">
        <v>185</v>
      </c>
      <c r="D3113" s="258" t="s">
        <v>6258</v>
      </c>
      <c r="E3113" s="258" t="s">
        <v>6628</v>
      </c>
      <c r="F3113" s="258" t="s">
        <v>6629</v>
      </c>
      <c r="G3113" s="270">
        <v>1909</v>
      </c>
      <c r="H3113" s="271">
        <v>20</v>
      </c>
      <c r="I3113" s="271" t="s">
        <v>2133</v>
      </c>
      <c r="J3113" s="272">
        <v>40232</v>
      </c>
      <c r="K3113" s="42"/>
    </row>
    <row r="3114" spans="1:11" s="2" customFormat="1" ht="21" x14ac:dyDescent="0.15">
      <c r="A3114" s="41"/>
      <c r="B3114" s="42"/>
      <c r="C3114" s="376">
        <v>186</v>
      </c>
      <c r="D3114" s="258" t="s">
        <v>10</v>
      </c>
      <c r="E3114" s="258" t="s">
        <v>6630</v>
      </c>
      <c r="F3114" s="258" t="s">
        <v>6631</v>
      </c>
      <c r="G3114" s="270">
        <v>1995</v>
      </c>
      <c r="H3114" s="271">
        <v>0</v>
      </c>
      <c r="I3114" s="271" t="s">
        <v>3585</v>
      </c>
      <c r="J3114" s="272">
        <v>41144</v>
      </c>
      <c r="K3114" s="42"/>
    </row>
    <row r="3115" spans="1:11" s="2" customFormat="1" ht="10.5" x14ac:dyDescent="0.15">
      <c r="A3115" s="41"/>
      <c r="B3115" s="42"/>
      <c r="C3115" s="376">
        <v>187</v>
      </c>
      <c r="D3115" s="258" t="s">
        <v>6258</v>
      </c>
      <c r="E3115" s="269" t="s">
        <v>6632</v>
      </c>
      <c r="F3115" s="258" t="s">
        <v>6633</v>
      </c>
      <c r="G3115" s="270">
        <v>1925</v>
      </c>
      <c r="H3115" s="271">
        <v>14</v>
      </c>
      <c r="I3115" s="257" t="s">
        <v>333</v>
      </c>
      <c r="J3115" s="272">
        <v>39282</v>
      </c>
      <c r="K3115" s="42"/>
    </row>
    <row r="3116" spans="1:11" s="2" customFormat="1" ht="52.5" x14ac:dyDescent="0.15">
      <c r="A3116" s="41"/>
      <c r="B3116" s="42"/>
      <c r="C3116" s="376">
        <v>188</v>
      </c>
      <c r="D3116" s="258" t="s">
        <v>6258</v>
      </c>
      <c r="E3116" s="269" t="s">
        <v>6634</v>
      </c>
      <c r="F3116" s="258" t="s">
        <v>6635</v>
      </c>
      <c r="G3116" s="270">
        <v>1910</v>
      </c>
      <c r="H3116" s="271">
        <v>0</v>
      </c>
      <c r="I3116" s="257" t="s">
        <v>6636</v>
      </c>
      <c r="J3116" s="272">
        <v>40091</v>
      </c>
      <c r="K3116" s="42"/>
    </row>
    <row r="3117" spans="1:11" s="2" customFormat="1" ht="10.5" x14ac:dyDescent="0.15">
      <c r="A3117" s="41"/>
      <c r="B3117" s="42"/>
      <c r="C3117" s="376">
        <v>189</v>
      </c>
      <c r="D3117" s="258" t="s">
        <v>6258</v>
      </c>
      <c r="E3117" s="258" t="s">
        <v>6637</v>
      </c>
      <c r="F3117" s="269" t="s">
        <v>6638</v>
      </c>
      <c r="G3117" s="270">
        <v>1834</v>
      </c>
      <c r="H3117" s="271">
        <v>14</v>
      </c>
      <c r="I3117" s="257" t="s">
        <v>333</v>
      </c>
      <c r="J3117" s="272">
        <v>39282</v>
      </c>
      <c r="K3117" s="42"/>
    </row>
    <row r="3118" spans="1:11" s="2" customFormat="1" ht="31.5" x14ac:dyDescent="0.15">
      <c r="A3118" s="41"/>
      <c r="B3118" s="42"/>
      <c r="C3118" s="376">
        <v>190</v>
      </c>
      <c r="D3118" s="285" t="s">
        <v>6258</v>
      </c>
      <c r="E3118" s="258" t="s">
        <v>6423</v>
      </c>
      <c r="F3118" s="258" t="s">
        <v>6639</v>
      </c>
      <c r="G3118" s="270">
        <v>1866</v>
      </c>
      <c r="H3118" s="271">
        <v>0</v>
      </c>
      <c r="I3118" s="257" t="s">
        <v>1853</v>
      </c>
      <c r="J3118" s="272">
        <v>43041</v>
      </c>
      <c r="K3118" s="42"/>
    </row>
    <row r="3119" spans="1:11" s="2" customFormat="1" ht="21" x14ac:dyDescent="0.15">
      <c r="A3119" s="41"/>
      <c r="B3119" s="42"/>
      <c r="C3119" s="376">
        <v>191</v>
      </c>
      <c r="D3119" s="285" t="s">
        <v>6258</v>
      </c>
      <c r="E3119" s="258" t="s">
        <v>6640</v>
      </c>
      <c r="F3119" s="258" t="s">
        <v>6641</v>
      </c>
      <c r="G3119" s="270">
        <v>1876</v>
      </c>
      <c r="H3119" s="271">
        <v>0</v>
      </c>
      <c r="I3119" s="257" t="s">
        <v>3650</v>
      </c>
      <c r="J3119" s="272">
        <v>43130</v>
      </c>
      <c r="K3119" s="42"/>
    </row>
    <row r="3120" spans="1:11" s="2" customFormat="1" ht="10.5" x14ac:dyDescent="0.15">
      <c r="A3120" s="41"/>
      <c r="B3120" s="42"/>
      <c r="C3120" s="376">
        <v>192</v>
      </c>
      <c r="D3120" s="258" t="s">
        <v>6269</v>
      </c>
      <c r="E3120" s="269" t="s">
        <v>6642</v>
      </c>
      <c r="F3120" s="258" t="s">
        <v>6643</v>
      </c>
      <c r="G3120" s="270">
        <v>1992</v>
      </c>
      <c r="H3120" s="271">
        <v>0</v>
      </c>
      <c r="I3120" s="257" t="s">
        <v>6644</v>
      </c>
      <c r="J3120" s="272">
        <v>40471</v>
      </c>
      <c r="K3120" s="42"/>
    </row>
    <row r="3121" spans="1:11" s="2" customFormat="1" ht="21" x14ac:dyDescent="0.15">
      <c r="A3121" s="41"/>
      <c r="B3121" s="42"/>
      <c r="C3121" s="376">
        <v>193</v>
      </c>
      <c r="D3121" s="258" t="s">
        <v>6258</v>
      </c>
      <c r="E3121" s="258" t="s">
        <v>6645</v>
      </c>
      <c r="F3121" s="258" t="s">
        <v>6646</v>
      </c>
      <c r="G3121" s="270">
        <v>1979</v>
      </c>
      <c r="H3121" s="271">
        <v>4</v>
      </c>
      <c r="I3121" s="257" t="s">
        <v>3922</v>
      </c>
      <c r="J3121" s="272">
        <v>40438</v>
      </c>
      <c r="K3121" s="42"/>
    </row>
    <row r="3122" spans="1:11" s="2" customFormat="1" ht="21" x14ac:dyDescent="0.15">
      <c r="A3122" s="41"/>
      <c r="B3122" s="42"/>
      <c r="C3122" s="376">
        <v>194</v>
      </c>
      <c r="D3122" s="258" t="s">
        <v>10</v>
      </c>
      <c r="E3122" s="258" t="s">
        <v>6647</v>
      </c>
      <c r="F3122" s="258" t="s">
        <v>6648</v>
      </c>
      <c r="G3122" s="270" t="s">
        <v>6649</v>
      </c>
      <c r="H3122" s="271">
        <v>2</v>
      </c>
      <c r="I3122" s="257" t="s">
        <v>3922</v>
      </c>
      <c r="J3122" s="272">
        <v>40438</v>
      </c>
      <c r="K3122" s="42"/>
    </row>
    <row r="3123" spans="1:11" s="2" customFormat="1" ht="21" x14ac:dyDescent="0.15">
      <c r="A3123" s="41"/>
      <c r="B3123" s="42"/>
      <c r="C3123" s="376">
        <v>195</v>
      </c>
      <c r="D3123" s="285" t="s">
        <v>10</v>
      </c>
      <c r="E3123" s="258" t="s">
        <v>6650</v>
      </c>
      <c r="F3123" s="258" t="s">
        <v>6651</v>
      </c>
      <c r="G3123" s="270">
        <v>1891</v>
      </c>
      <c r="H3123" s="271">
        <v>0</v>
      </c>
      <c r="I3123" s="257" t="s">
        <v>84</v>
      </c>
      <c r="J3123" s="272">
        <v>42464</v>
      </c>
      <c r="K3123" s="42"/>
    </row>
    <row r="3124" spans="1:11" s="2" customFormat="1" ht="21" x14ac:dyDescent="0.15">
      <c r="A3124" s="41"/>
      <c r="B3124" s="42"/>
      <c r="C3124" s="376">
        <v>196</v>
      </c>
      <c r="D3124" s="285" t="s">
        <v>10</v>
      </c>
      <c r="E3124" s="258" t="s">
        <v>6652</v>
      </c>
      <c r="F3124" s="258" t="s">
        <v>6653</v>
      </c>
      <c r="G3124" s="270">
        <v>1892</v>
      </c>
      <c r="H3124" s="271">
        <v>0</v>
      </c>
      <c r="I3124" s="257" t="s">
        <v>84</v>
      </c>
      <c r="J3124" s="272">
        <v>42464</v>
      </c>
      <c r="K3124" s="42"/>
    </row>
    <row r="3125" spans="1:11" s="2" customFormat="1" ht="21" x14ac:dyDescent="0.15">
      <c r="A3125" s="41"/>
      <c r="B3125" s="42"/>
      <c r="C3125" s="376">
        <v>197</v>
      </c>
      <c r="D3125" s="285" t="s">
        <v>10</v>
      </c>
      <c r="E3125" s="258" t="s">
        <v>6654</v>
      </c>
      <c r="F3125" s="258" t="s">
        <v>6655</v>
      </c>
      <c r="G3125" s="270">
        <v>1892</v>
      </c>
      <c r="H3125" s="271">
        <v>0</v>
      </c>
      <c r="I3125" s="257" t="s">
        <v>84</v>
      </c>
      <c r="J3125" s="272">
        <v>42464</v>
      </c>
      <c r="K3125" s="42"/>
    </row>
    <row r="3126" spans="1:11" s="2" customFormat="1" ht="10.5" x14ac:dyDescent="0.15">
      <c r="A3126" s="41"/>
      <c r="B3126" s="42"/>
      <c r="C3126" s="376">
        <v>198</v>
      </c>
      <c r="D3126" s="258" t="s">
        <v>10</v>
      </c>
      <c r="E3126" s="258" t="s">
        <v>6656</v>
      </c>
      <c r="F3126" s="258" t="s">
        <v>6657</v>
      </c>
      <c r="G3126" s="270">
        <v>1915</v>
      </c>
      <c r="H3126" s="271">
        <v>0</v>
      </c>
      <c r="I3126" s="257" t="s">
        <v>126</v>
      </c>
      <c r="J3126" s="272"/>
      <c r="K3126" s="42"/>
    </row>
    <row r="3127" spans="1:11" s="2" customFormat="1" ht="10.5" x14ac:dyDescent="0.15">
      <c r="A3127" s="41"/>
      <c r="B3127" s="42"/>
      <c r="C3127" s="376">
        <v>199</v>
      </c>
      <c r="D3127" s="258" t="s">
        <v>6658</v>
      </c>
      <c r="E3127" s="258" t="s">
        <v>6659</v>
      </c>
      <c r="F3127" s="258" t="s">
        <v>6660</v>
      </c>
      <c r="G3127" s="270">
        <v>1897</v>
      </c>
      <c r="H3127" s="271">
        <v>5</v>
      </c>
      <c r="I3127" s="257" t="s">
        <v>3103</v>
      </c>
      <c r="J3127" s="272">
        <v>41126</v>
      </c>
      <c r="K3127" s="42"/>
    </row>
    <row r="3128" spans="1:11" s="2" customFormat="1" ht="21" x14ac:dyDescent="0.15">
      <c r="A3128" s="41"/>
      <c r="B3128" s="42"/>
      <c r="C3128" s="376">
        <v>200</v>
      </c>
      <c r="D3128" s="258" t="s">
        <v>10</v>
      </c>
      <c r="E3128" s="258" t="s">
        <v>6661</v>
      </c>
      <c r="F3128" s="258" t="s">
        <v>6662</v>
      </c>
      <c r="G3128" s="270">
        <v>1946</v>
      </c>
      <c r="H3128" s="271">
        <f>15/2</f>
        <v>7.5</v>
      </c>
      <c r="I3128" s="257" t="s">
        <v>235</v>
      </c>
      <c r="J3128" s="272">
        <v>39504</v>
      </c>
      <c r="K3128" s="42"/>
    </row>
    <row r="3129" spans="1:11" s="2" customFormat="1" ht="21" x14ac:dyDescent="0.15">
      <c r="A3129" s="41"/>
      <c r="B3129" s="42"/>
      <c r="C3129" s="376">
        <v>201</v>
      </c>
      <c r="D3129" s="258" t="s">
        <v>10</v>
      </c>
      <c r="E3129" s="258" t="s">
        <v>6663</v>
      </c>
      <c r="F3129" s="269" t="s">
        <v>6664</v>
      </c>
      <c r="G3129" s="270">
        <v>1962</v>
      </c>
      <c r="H3129" s="271">
        <v>15</v>
      </c>
      <c r="I3129" s="257" t="s">
        <v>36</v>
      </c>
      <c r="J3129" s="272">
        <v>39637</v>
      </c>
      <c r="K3129" s="42"/>
    </row>
    <row r="3130" spans="1:11" s="2" customFormat="1" ht="10.5" x14ac:dyDescent="0.15">
      <c r="A3130" s="41" t="s">
        <v>6531</v>
      </c>
      <c r="B3130" s="42"/>
      <c r="C3130" s="376">
        <v>202</v>
      </c>
      <c r="D3130" s="258" t="s">
        <v>849</v>
      </c>
      <c r="E3130" s="258" t="s">
        <v>6665</v>
      </c>
      <c r="F3130" s="258" t="s">
        <v>6666</v>
      </c>
      <c r="G3130" s="270">
        <v>1917</v>
      </c>
      <c r="H3130" s="271">
        <v>5</v>
      </c>
      <c r="I3130" s="257" t="s">
        <v>36</v>
      </c>
      <c r="J3130" s="272">
        <v>39812</v>
      </c>
      <c r="K3130" s="42"/>
    </row>
    <row r="3131" spans="1:11" s="2" customFormat="1" ht="21" x14ac:dyDescent="0.15">
      <c r="A3131" s="41"/>
      <c r="B3131" s="42"/>
      <c r="C3131" s="376">
        <v>203</v>
      </c>
      <c r="D3131" s="258" t="s">
        <v>6330</v>
      </c>
      <c r="E3131" s="258" t="s">
        <v>6667</v>
      </c>
      <c r="F3131" s="258" t="s">
        <v>6668</v>
      </c>
      <c r="G3131" s="270">
        <v>1956</v>
      </c>
      <c r="H3131" s="271">
        <v>11</v>
      </c>
      <c r="I3131" s="257" t="s">
        <v>830</v>
      </c>
      <c r="J3131" s="272">
        <v>42139</v>
      </c>
      <c r="K3131" s="42"/>
    </row>
    <row r="3132" spans="1:11" s="2" customFormat="1" ht="21" x14ac:dyDescent="0.15">
      <c r="A3132" s="41"/>
      <c r="B3132" s="42"/>
      <c r="C3132" s="376">
        <v>204</v>
      </c>
      <c r="D3132" s="258" t="s">
        <v>6319</v>
      </c>
      <c r="E3132" s="258" t="s">
        <v>6669</v>
      </c>
      <c r="F3132" s="258" t="s">
        <v>6670</v>
      </c>
      <c r="G3132" s="270">
        <v>1903</v>
      </c>
      <c r="H3132" s="271">
        <v>30</v>
      </c>
      <c r="I3132" s="257" t="s">
        <v>6671</v>
      </c>
      <c r="J3132" s="272">
        <v>40369</v>
      </c>
      <c r="K3132" s="42"/>
    </row>
    <row r="3133" spans="1:11" s="2" customFormat="1" ht="21" x14ac:dyDescent="0.15">
      <c r="A3133" s="41"/>
      <c r="B3133" s="42"/>
      <c r="C3133" s="376">
        <v>205</v>
      </c>
      <c r="D3133" s="258" t="s">
        <v>10</v>
      </c>
      <c r="E3133" s="258" t="s">
        <v>6672</v>
      </c>
      <c r="F3133" s="258" t="s">
        <v>6673</v>
      </c>
      <c r="G3133" s="270">
        <v>1993</v>
      </c>
      <c r="H3133" s="380">
        <f>20/3</f>
        <v>6.666666666666667</v>
      </c>
      <c r="I3133" s="257" t="s">
        <v>6414</v>
      </c>
      <c r="J3133" s="272">
        <v>41680</v>
      </c>
      <c r="K3133" s="42"/>
    </row>
    <row r="3134" spans="1:11" s="2" customFormat="1" ht="10.5" x14ac:dyDescent="0.15">
      <c r="A3134" s="41"/>
      <c r="B3134" s="42"/>
      <c r="C3134" s="376">
        <v>206</v>
      </c>
      <c r="D3134" s="258" t="s">
        <v>849</v>
      </c>
      <c r="E3134" s="258" t="s">
        <v>6674</v>
      </c>
      <c r="F3134" s="258" t="s">
        <v>6675</v>
      </c>
      <c r="G3134" s="270">
        <v>1942</v>
      </c>
      <c r="H3134" s="271">
        <v>10</v>
      </c>
      <c r="I3134" s="257" t="s">
        <v>2381</v>
      </c>
      <c r="J3134" s="272">
        <v>39305</v>
      </c>
      <c r="K3134" s="42"/>
    </row>
    <row r="3135" spans="1:11" s="2" customFormat="1" ht="21" x14ac:dyDescent="0.15">
      <c r="A3135" s="41"/>
      <c r="B3135" s="42"/>
      <c r="C3135" s="376">
        <v>207</v>
      </c>
      <c r="D3135" s="258" t="s">
        <v>849</v>
      </c>
      <c r="E3135" s="258" t="s">
        <v>6674</v>
      </c>
      <c r="F3135" s="258" t="s">
        <v>6676</v>
      </c>
      <c r="G3135" s="270">
        <v>1944</v>
      </c>
      <c r="H3135" s="271">
        <v>30</v>
      </c>
      <c r="I3135" s="257" t="s">
        <v>532</v>
      </c>
      <c r="J3135" s="272">
        <v>39272</v>
      </c>
      <c r="K3135" s="42"/>
    </row>
    <row r="3136" spans="1:11" s="2" customFormat="1" ht="42" x14ac:dyDescent="0.15">
      <c r="A3136" s="41"/>
      <c r="B3136" s="42"/>
      <c r="C3136" s="376">
        <v>208</v>
      </c>
      <c r="D3136" s="285" t="s">
        <v>849</v>
      </c>
      <c r="E3136" s="258" t="s">
        <v>6677</v>
      </c>
      <c r="F3136" s="258" t="s">
        <v>6678</v>
      </c>
      <c r="G3136" s="270">
        <v>1912</v>
      </c>
      <c r="H3136" s="271">
        <v>0</v>
      </c>
      <c r="I3136" s="257" t="s">
        <v>6679</v>
      </c>
      <c r="J3136" s="272">
        <v>42707</v>
      </c>
      <c r="K3136" s="42"/>
    </row>
    <row r="3137" spans="1:153" s="2" customFormat="1" ht="21" x14ac:dyDescent="0.15">
      <c r="A3137" s="41"/>
      <c r="B3137" s="42"/>
      <c r="C3137" s="376">
        <v>209</v>
      </c>
      <c r="D3137" s="258" t="s">
        <v>6527</v>
      </c>
      <c r="E3137" s="258" t="s">
        <v>6680</v>
      </c>
      <c r="F3137" s="258" t="s">
        <v>6681</v>
      </c>
      <c r="G3137" s="270">
        <v>1912</v>
      </c>
      <c r="H3137" s="271"/>
      <c r="I3137" s="257" t="s">
        <v>89</v>
      </c>
      <c r="J3137" s="272">
        <v>40179</v>
      </c>
      <c r="K3137" s="42"/>
    </row>
    <row r="3138" spans="1:153" s="2" customFormat="1" ht="42" x14ac:dyDescent="0.15">
      <c r="A3138" s="41" t="s">
        <v>6682</v>
      </c>
      <c r="B3138" s="278"/>
      <c r="C3138" s="376">
        <v>210</v>
      </c>
      <c r="D3138" s="285" t="s">
        <v>6290</v>
      </c>
      <c r="E3138" s="258" t="s">
        <v>6683</v>
      </c>
      <c r="F3138" s="258" t="s">
        <v>6684</v>
      </c>
      <c r="G3138" s="270">
        <v>1900</v>
      </c>
      <c r="H3138" s="271">
        <v>20</v>
      </c>
      <c r="I3138" s="257" t="s">
        <v>144</v>
      </c>
      <c r="J3138" s="272">
        <v>43151</v>
      </c>
      <c r="K3138" s="42"/>
    </row>
    <row r="3139" spans="1:153" s="2" customFormat="1" ht="42" x14ac:dyDescent="0.15">
      <c r="A3139" s="41" t="s">
        <v>6682</v>
      </c>
      <c r="B3139" s="42"/>
      <c r="C3139" s="376">
        <v>211</v>
      </c>
      <c r="D3139" s="258" t="s">
        <v>6290</v>
      </c>
      <c r="E3139" s="258" t="s">
        <v>6685</v>
      </c>
      <c r="F3139" s="258" t="s">
        <v>6684</v>
      </c>
      <c r="G3139" s="270">
        <v>1913</v>
      </c>
      <c r="H3139" s="271">
        <v>25</v>
      </c>
      <c r="I3139" s="257" t="s">
        <v>156</v>
      </c>
      <c r="J3139" s="272">
        <v>40319</v>
      </c>
      <c r="K3139" s="42"/>
    </row>
    <row r="3140" spans="1:153" s="2" customFormat="1" ht="10.5" x14ac:dyDescent="0.15">
      <c r="A3140" s="41"/>
      <c r="B3140" s="42"/>
      <c r="C3140" s="376">
        <v>212</v>
      </c>
      <c r="D3140" s="258" t="s">
        <v>849</v>
      </c>
      <c r="E3140" s="258" t="s">
        <v>6686</v>
      </c>
      <c r="F3140" s="258" t="s">
        <v>6687</v>
      </c>
      <c r="G3140" s="270">
        <v>1892</v>
      </c>
      <c r="H3140" s="271"/>
      <c r="I3140" s="257"/>
      <c r="J3140" s="272">
        <v>39481</v>
      </c>
      <c r="K3140" s="42"/>
    </row>
    <row r="3141" spans="1:153" s="2" customFormat="1" ht="21" x14ac:dyDescent="0.15">
      <c r="A3141" s="41"/>
      <c r="B3141" s="42"/>
      <c r="C3141" s="376">
        <v>213</v>
      </c>
      <c r="D3141" s="258" t="s">
        <v>6256</v>
      </c>
      <c r="E3141" s="258" t="s">
        <v>4092</v>
      </c>
      <c r="F3141" s="258" t="s">
        <v>6688</v>
      </c>
      <c r="G3141" s="270">
        <v>1970</v>
      </c>
      <c r="H3141" s="315">
        <f>100/7</f>
        <v>14.285714285714286</v>
      </c>
      <c r="I3141" s="257" t="s">
        <v>3390</v>
      </c>
      <c r="J3141" s="272">
        <v>41561</v>
      </c>
      <c r="K3141" s="42"/>
    </row>
    <row r="3142" spans="1:153" s="2" customFormat="1" ht="21" x14ac:dyDescent="0.15">
      <c r="A3142" s="41"/>
      <c r="B3142" s="42"/>
      <c r="C3142" s="376">
        <v>214</v>
      </c>
      <c r="D3142" s="258" t="s">
        <v>10</v>
      </c>
      <c r="E3142" s="258" t="s">
        <v>6689</v>
      </c>
      <c r="F3142" s="258" t="s">
        <v>6690</v>
      </c>
      <c r="G3142" s="270">
        <v>1915</v>
      </c>
      <c r="H3142" s="271">
        <v>20</v>
      </c>
      <c r="I3142" s="257" t="s">
        <v>679</v>
      </c>
      <c r="J3142" s="272">
        <v>42196</v>
      </c>
      <c r="K3142" s="42"/>
    </row>
    <row r="3143" spans="1:153" s="2" customFormat="1" ht="10.5" x14ac:dyDescent="0.15">
      <c r="A3143" s="41"/>
      <c r="B3143" s="42"/>
      <c r="C3143" s="376">
        <v>215</v>
      </c>
      <c r="D3143" s="258" t="s">
        <v>10</v>
      </c>
      <c r="E3143" s="258" t="s">
        <v>6691</v>
      </c>
      <c r="F3143" s="258" t="s">
        <v>6692</v>
      </c>
      <c r="G3143" s="270">
        <v>1958</v>
      </c>
      <c r="H3143" s="271">
        <v>20</v>
      </c>
      <c r="I3143" s="257" t="s">
        <v>679</v>
      </c>
      <c r="J3143" s="272">
        <v>42196</v>
      </c>
      <c r="K3143" s="42"/>
    </row>
    <row r="3144" spans="1:153" s="2" customFormat="1" ht="21" x14ac:dyDescent="0.15">
      <c r="A3144" s="41"/>
      <c r="B3144" s="42"/>
      <c r="C3144" s="376">
        <v>216</v>
      </c>
      <c r="D3144" s="258" t="s">
        <v>6258</v>
      </c>
      <c r="E3144" s="269" t="s">
        <v>6693</v>
      </c>
      <c r="F3144" s="258" t="s">
        <v>6694</v>
      </c>
      <c r="G3144" s="270">
        <v>1878</v>
      </c>
      <c r="H3144" s="271">
        <v>0</v>
      </c>
      <c r="I3144" s="257" t="s">
        <v>1258</v>
      </c>
      <c r="J3144" s="272">
        <v>39715</v>
      </c>
      <c r="K3144" s="42"/>
    </row>
    <row r="3145" spans="1:153" s="2" customFormat="1" ht="31.5" x14ac:dyDescent="0.15">
      <c r="A3145" s="41"/>
      <c r="B3145" s="42"/>
      <c r="C3145" s="376">
        <v>217</v>
      </c>
      <c r="D3145" s="285" t="s">
        <v>6269</v>
      </c>
      <c r="E3145" s="258" t="s">
        <v>6695</v>
      </c>
      <c r="F3145" s="258" t="s">
        <v>6696</v>
      </c>
      <c r="G3145" s="270">
        <v>1939</v>
      </c>
      <c r="H3145" s="275">
        <v>0</v>
      </c>
      <c r="I3145" s="271" t="s">
        <v>683</v>
      </c>
      <c r="J3145" s="272">
        <v>42894</v>
      </c>
      <c r="K3145" s="42"/>
    </row>
    <row r="3146" spans="1:153" s="2" customFormat="1" ht="42" x14ac:dyDescent="0.15">
      <c r="A3146" s="41"/>
      <c r="B3146" s="42"/>
      <c r="C3146" s="376">
        <v>218</v>
      </c>
      <c r="D3146" s="258" t="s">
        <v>6258</v>
      </c>
      <c r="E3146" s="258" t="s">
        <v>6697</v>
      </c>
      <c r="F3146" s="258" t="s">
        <v>6698</v>
      </c>
      <c r="G3146" s="270">
        <v>1894</v>
      </c>
      <c r="H3146" s="271">
        <v>10</v>
      </c>
      <c r="I3146" s="257" t="s">
        <v>6699</v>
      </c>
      <c r="J3146" s="272">
        <v>41330</v>
      </c>
      <c r="K3146" s="42"/>
    </row>
    <row r="3147" spans="1:153" s="2" customFormat="1" ht="10.5" x14ac:dyDescent="0.15">
      <c r="A3147" s="41"/>
      <c r="B3147" s="42"/>
      <c r="C3147" s="376">
        <v>219</v>
      </c>
      <c r="D3147" s="258" t="s">
        <v>10</v>
      </c>
      <c r="E3147" s="258" t="s">
        <v>6700</v>
      </c>
      <c r="F3147" s="258" t="s">
        <v>6701</v>
      </c>
      <c r="G3147" s="270">
        <v>1960</v>
      </c>
      <c r="H3147" s="271">
        <v>14</v>
      </c>
      <c r="I3147" s="257" t="s">
        <v>333</v>
      </c>
      <c r="J3147" s="272">
        <v>39282</v>
      </c>
      <c r="K3147" s="42"/>
    </row>
    <row r="3148" spans="1:153" s="2" customFormat="1" ht="21" x14ac:dyDescent="0.15">
      <c r="A3148" s="41"/>
      <c r="B3148" s="42"/>
      <c r="C3148" s="376">
        <v>220</v>
      </c>
      <c r="D3148" s="258" t="s">
        <v>10</v>
      </c>
      <c r="E3148" s="258" t="s">
        <v>6702</v>
      </c>
      <c r="F3148" s="258" t="s">
        <v>6703</v>
      </c>
      <c r="G3148" s="270">
        <v>1982</v>
      </c>
      <c r="H3148" s="271">
        <v>20</v>
      </c>
      <c r="I3148" s="257" t="s">
        <v>679</v>
      </c>
      <c r="J3148" s="272">
        <v>42196</v>
      </c>
      <c r="K3148" s="42"/>
    </row>
    <row r="3149" spans="1:153" s="2" customFormat="1" ht="31.5" x14ac:dyDescent="0.15">
      <c r="A3149" s="41"/>
      <c r="B3149" s="42"/>
      <c r="C3149" s="376">
        <v>221</v>
      </c>
      <c r="D3149" s="258" t="s">
        <v>849</v>
      </c>
      <c r="E3149" s="258" t="s">
        <v>6704</v>
      </c>
      <c r="F3149" s="258" t="s">
        <v>6705</v>
      </c>
      <c r="G3149" s="270">
        <v>1906</v>
      </c>
      <c r="H3149" s="271">
        <v>10</v>
      </c>
      <c r="I3149" s="257" t="s">
        <v>853</v>
      </c>
      <c r="J3149" s="272">
        <v>40037</v>
      </c>
      <c r="K3149" s="42"/>
    </row>
    <row r="3150" spans="1:153" s="2" customFormat="1" ht="10.5" x14ac:dyDescent="0.15">
      <c r="A3150" s="41"/>
      <c r="B3150" s="42"/>
      <c r="C3150" s="376">
        <v>222</v>
      </c>
      <c r="D3150" s="258" t="s">
        <v>849</v>
      </c>
      <c r="E3150" s="258" t="s">
        <v>6706</v>
      </c>
      <c r="F3150" s="258" t="s">
        <v>849</v>
      </c>
      <c r="G3150" s="270">
        <v>1936</v>
      </c>
      <c r="H3150" s="271">
        <v>20</v>
      </c>
      <c r="I3150" s="292" t="s">
        <v>6707</v>
      </c>
      <c r="J3150" s="272">
        <v>42058</v>
      </c>
      <c r="K3150" s="42"/>
      <c r="L3150" s="277"/>
      <c r="M3150" s="277"/>
      <c r="N3150" s="277"/>
      <c r="O3150" s="277"/>
      <c r="P3150" s="277"/>
      <c r="Q3150" s="277"/>
      <c r="R3150" s="277"/>
      <c r="S3150" s="277"/>
      <c r="T3150" s="277"/>
      <c r="U3150" s="277"/>
      <c r="V3150" s="277"/>
      <c r="W3150" s="277"/>
      <c r="X3150" s="277"/>
      <c r="Y3150" s="277"/>
      <c r="Z3150" s="277"/>
      <c r="AA3150" s="277"/>
      <c r="AB3150" s="277"/>
      <c r="AC3150" s="277"/>
      <c r="AD3150" s="277"/>
      <c r="AE3150" s="277"/>
      <c r="AF3150" s="277"/>
      <c r="AG3150" s="277"/>
      <c r="AH3150" s="277"/>
      <c r="AI3150" s="277"/>
      <c r="AJ3150" s="277"/>
      <c r="AK3150" s="277"/>
      <c r="AL3150" s="277"/>
      <c r="AM3150" s="277"/>
      <c r="AN3150" s="277"/>
      <c r="AO3150" s="277"/>
      <c r="AP3150" s="277"/>
      <c r="AQ3150" s="277"/>
      <c r="AR3150" s="277"/>
      <c r="AS3150" s="277"/>
      <c r="AT3150" s="277"/>
      <c r="AU3150" s="277"/>
      <c r="AV3150" s="277"/>
      <c r="AW3150" s="277"/>
      <c r="AX3150" s="277"/>
      <c r="AY3150" s="277"/>
      <c r="AZ3150" s="277"/>
      <c r="BA3150" s="277"/>
      <c r="BB3150" s="277"/>
      <c r="BC3150" s="277"/>
      <c r="BD3150" s="277"/>
      <c r="BE3150" s="277"/>
      <c r="BF3150" s="277"/>
      <c r="BG3150" s="277"/>
      <c r="BH3150" s="277"/>
      <c r="BI3150" s="277"/>
      <c r="BJ3150" s="277"/>
      <c r="BK3150" s="277"/>
      <c r="BL3150" s="277"/>
      <c r="BM3150" s="277"/>
      <c r="BN3150" s="277"/>
      <c r="BO3150" s="277"/>
      <c r="BP3150" s="277"/>
      <c r="BQ3150" s="277"/>
      <c r="BR3150" s="277"/>
      <c r="BS3150" s="277"/>
      <c r="BT3150" s="277"/>
      <c r="BU3150" s="277"/>
      <c r="BV3150" s="277"/>
      <c r="BW3150" s="277"/>
      <c r="BX3150" s="277"/>
      <c r="BY3150" s="277"/>
      <c r="BZ3150" s="277"/>
      <c r="CA3150" s="277"/>
      <c r="CB3150" s="277"/>
      <c r="CC3150" s="277"/>
      <c r="CD3150" s="277"/>
      <c r="CE3150" s="277"/>
      <c r="CF3150" s="277"/>
      <c r="CG3150" s="277"/>
      <c r="CH3150" s="277"/>
      <c r="CI3150" s="277"/>
      <c r="CJ3150" s="277"/>
      <c r="CK3150" s="277"/>
      <c r="CL3150" s="277"/>
      <c r="CM3150" s="277"/>
      <c r="CN3150" s="277"/>
      <c r="CO3150" s="277"/>
      <c r="CP3150" s="277"/>
      <c r="CQ3150" s="277"/>
      <c r="CR3150" s="277"/>
      <c r="CS3150" s="277"/>
      <c r="CT3150" s="277"/>
      <c r="CU3150" s="277"/>
      <c r="CV3150" s="277"/>
      <c r="CW3150" s="277"/>
      <c r="CX3150" s="277"/>
      <c r="CY3150" s="277"/>
      <c r="CZ3150" s="277"/>
      <c r="DA3150" s="277"/>
      <c r="DB3150" s="277"/>
      <c r="DC3150" s="277"/>
      <c r="DD3150" s="277"/>
      <c r="DE3150" s="277"/>
      <c r="DF3150" s="277"/>
      <c r="DG3150" s="277"/>
      <c r="DH3150" s="277"/>
      <c r="DI3150" s="277"/>
      <c r="DJ3150" s="277"/>
      <c r="DK3150" s="277"/>
      <c r="DL3150" s="277"/>
      <c r="DM3150" s="277"/>
      <c r="DN3150" s="277"/>
      <c r="DO3150" s="277"/>
      <c r="DP3150" s="277"/>
      <c r="DQ3150" s="277"/>
      <c r="DR3150" s="277"/>
      <c r="DS3150" s="277"/>
      <c r="DT3150" s="277"/>
      <c r="DU3150" s="277"/>
      <c r="DV3150" s="277"/>
      <c r="DW3150" s="277"/>
      <c r="DX3150" s="277"/>
      <c r="DY3150" s="277"/>
      <c r="DZ3150" s="277"/>
      <c r="EA3150" s="277"/>
      <c r="EB3150" s="277"/>
      <c r="EC3150" s="277"/>
      <c r="ED3150" s="277"/>
      <c r="EE3150" s="277"/>
      <c r="EF3150" s="277"/>
      <c r="EG3150" s="277"/>
      <c r="EH3150" s="277"/>
      <c r="EI3150" s="277"/>
      <c r="EJ3150" s="277"/>
      <c r="EK3150" s="277"/>
      <c r="EL3150" s="277"/>
      <c r="EM3150" s="277"/>
      <c r="EN3150" s="277"/>
      <c r="EO3150" s="277"/>
      <c r="EP3150" s="277"/>
      <c r="EQ3150" s="277"/>
      <c r="ER3150" s="277"/>
      <c r="ES3150" s="277"/>
      <c r="ET3150" s="277"/>
      <c r="EU3150" s="277"/>
      <c r="EV3150" s="277"/>
      <c r="EW3150" s="277"/>
    </row>
    <row r="3151" spans="1:153" s="2" customFormat="1" ht="21" x14ac:dyDescent="0.15">
      <c r="A3151" s="41"/>
      <c r="B3151" s="42"/>
      <c r="C3151" s="376">
        <v>223</v>
      </c>
      <c r="D3151" s="258" t="s">
        <v>6330</v>
      </c>
      <c r="E3151" s="258" t="s">
        <v>6708</v>
      </c>
      <c r="F3151" s="258" t="s">
        <v>6709</v>
      </c>
      <c r="G3151" s="270">
        <v>1944</v>
      </c>
      <c r="H3151" s="271">
        <v>11</v>
      </c>
      <c r="I3151" s="257" t="s">
        <v>830</v>
      </c>
      <c r="J3151" s="272">
        <v>42139</v>
      </c>
      <c r="K3151" s="42"/>
    </row>
    <row r="3152" spans="1:153" s="277" customFormat="1" ht="21" x14ac:dyDescent="0.15">
      <c r="A3152" s="41"/>
      <c r="B3152" s="42"/>
      <c r="C3152" s="376">
        <v>224</v>
      </c>
      <c r="D3152" s="258" t="s">
        <v>849</v>
      </c>
      <c r="E3152" s="258" t="s">
        <v>6710</v>
      </c>
      <c r="F3152" s="258" t="s">
        <v>6711</v>
      </c>
      <c r="G3152" s="270">
        <v>1904</v>
      </c>
      <c r="H3152" s="271">
        <v>10</v>
      </c>
      <c r="I3152" s="271"/>
      <c r="J3152" s="272"/>
      <c r="K3152" s="42"/>
      <c r="L3152" s="2"/>
      <c r="M3152" s="2"/>
      <c r="N3152" s="2"/>
      <c r="O3152" s="2"/>
      <c r="P3152" s="2"/>
      <c r="Q3152" s="2"/>
      <c r="R3152" s="2"/>
      <c r="S3152" s="2"/>
      <c r="T3152" s="2"/>
      <c r="U3152" s="2"/>
      <c r="V3152" s="2"/>
      <c r="W3152" s="2"/>
      <c r="X3152" s="2"/>
      <c r="Y3152" s="2"/>
      <c r="Z3152" s="2"/>
      <c r="AA3152" s="2"/>
      <c r="AB3152" s="2"/>
      <c r="AC3152" s="2"/>
      <c r="AD3152" s="2"/>
      <c r="AE3152" s="2"/>
      <c r="AF3152" s="2"/>
      <c r="AG3152" s="2"/>
      <c r="AH3152" s="2"/>
      <c r="AI3152" s="2"/>
      <c r="AJ3152" s="2"/>
      <c r="AK3152" s="2"/>
      <c r="AL3152" s="2"/>
      <c r="AM3152" s="2"/>
      <c r="AN3152" s="2"/>
      <c r="AO3152" s="2"/>
      <c r="AP3152" s="2"/>
      <c r="AQ3152" s="2"/>
      <c r="AR3152" s="2"/>
      <c r="AS3152" s="2"/>
      <c r="AT3152" s="2"/>
      <c r="AU3152" s="2"/>
      <c r="AV3152" s="2"/>
      <c r="AW3152" s="2"/>
      <c r="AX3152" s="2"/>
      <c r="AY3152" s="2"/>
      <c r="AZ3152" s="2"/>
      <c r="BA3152" s="2"/>
      <c r="BB3152" s="2"/>
      <c r="BC3152" s="2"/>
      <c r="BD3152" s="2"/>
      <c r="BE3152" s="2"/>
      <c r="BF3152" s="2"/>
      <c r="BG3152" s="2"/>
      <c r="BH3152" s="2"/>
      <c r="BI3152" s="2"/>
      <c r="BJ3152" s="2"/>
      <c r="BK3152" s="2"/>
      <c r="BL3152" s="2"/>
      <c r="BM3152" s="2"/>
      <c r="BN3152" s="2"/>
      <c r="BO3152" s="2"/>
      <c r="BP3152" s="2"/>
      <c r="BQ3152" s="2"/>
      <c r="BR3152" s="2"/>
      <c r="BS3152" s="2"/>
      <c r="BT3152" s="2"/>
      <c r="BU3152" s="2"/>
      <c r="BV3152" s="2"/>
      <c r="BW3152" s="2"/>
      <c r="BX3152" s="2"/>
      <c r="BY3152" s="2"/>
      <c r="BZ3152" s="2"/>
      <c r="CA3152" s="2"/>
      <c r="CB3152" s="2"/>
      <c r="CC3152" s="2"/>
      <c r="CD3152" s="2"/>
      <c r="CE3152" s="2"/>
      <c r="CF3152" s="2"/>
      <c r="CG3152" s="2"/>
      <c r="CH3152" s="2"/>
      <c r="CI3152" s="2"/>
      <c r="CJ3152" s="2"/>
      <c r="CK3152" s="2"/>
      <c r="CL3152" s="2"/>
      <c r="CM3152" s="2"/>
      <c r="CN3152" s="2"/>
      <c r="CO3152" s="2"/>
      <c r="CP3152" s="2"/>
      <c r="CQ3152" s="2"/>
      <c r="CR3152" s="2"/>
      <c r="CS3152" s="2"/>
      <c r="CT3152" s="2"/>
      <c r="CU3152" s="2"/>
      <c r="CV3152" s="2"/>
      <c r="CW3152" s="2"/>
      <c r="CX3152" s="2"/>
      <c r="CY3152" s="2"/>
      <c r="CZ3152" s="2"/>
      <c r="DA3152" s="2"/>
      <c r="DB3152" s="2"/>
      <c r="DC3152" s="2"/>
      <c r="DD3152" s="2"/>
      <c r="DE3152" s="2"/>
      <c r="DF3152" s="2"/>
      <c r="DG3152" s="2"/>
      <c r="DH3152" s="2"/>
      <c r="DI3152" s="2"/>
      <c r="DJ3152" s="2"/>
      <c r="DK3152" s="2"/>
      <c r="DL3152" s="2"/>
      <c r="DM3152" s="2"/>
      <c r="DN3152" s="2"/>
      <c r="DO3152" s="2"/>
      <c r="DP3152" s="2"/>
      <c r="DQ3152" s="2"/>
      <c r="DR3152" s="2"/>
      <c r="DS3152" s="2"/>
      <c r="DT3152" s="2"/>
      <c r="DU3152" s="2"/>
      <c r="DV3152" s="2"/>
      <c r="DW3152" s="2"/>
      <c r="DX3152" s="2"/>
      <c r="DY3152" s="2"/>
      <c r="DZ3152" s="2"/>
      <c r="EA3152" s="2"/>
      <c r="EB3152" s="2"/>
      <c r="EC3152" s="2"/>
      <c r="ED3152" s="2"/>
      <c r="EE3152" s="2"/>
      <c r="EF3152" s="2"/>
      <c r="EG3152" s="2"/>
      <c r="EH3152" s="2"/>
      <c r="EI3152" s="2"/>
      <c r="EJ3152" s="2"/>
      <c r="EK3152" s="2"/>
      <c r="EL3152" s="2"/>
      <c r="EM3152" s="2"/>
      <c r="EN3152" s="2"/>
      <c r="EO3152" s="2"/>
      <c r="EP3152" s="2"/>
      <c r="EQ3152" s="2"/>
      <c r="ER3152" s="2"/>
      <c r="ES3152" s="2"/>
      <c r="ET3152" s="2"/>
      <c r="EU3152" s="2"/>
      <c r="EV3152" s="2"/>
      <c r="EW3152" s="2"/>
    </row>
    <row r="3153" spans="1:153" s="2" customFormat="1" ht="10.5" x14ac:dyDescent="0.15">
      <c r="A3153" s="41"/>
      <c r="B3153" s="42"/>
      <c r="C3153" s="376">
        <v>225</v>
      </c>
      <c r="D3153" s="258" t="s">
        <v>849</v>
      </c>
      <c r="E3153" s="258" t="s">
        <v>6712</v>
      </c>
      <c r="F3153" s="258" t="s">
        <v>6713</v>
      </c>
      <c r="G3153" s="270">
        <v>1904</v>
      </c>
      <c r="H3153" s="271">
        <v>0</v>
      </c>
      <c r="I3153" s="271" t="s">
        <v>141</v>
      </c>
      <c r="J3153" s="272">
        <v>41121</v>
      </c>
      <c r="K3153" s="42"/>
    </row>
    <row r="3154" spans="1:153" s="2" customFormat="1" ht="10.5" x14ac:dyDescent="0.15">
      <c r="A3154" s="41"/>
      <c r="B3154" s="42"/>
      <c r="C3154" s="376">
        <v>226</v>
      </c>
      <c r="D3154" s="258" t="s">
        <v>849</v>
      </c>
      <c r="E3154" s="258" t="s">
        <v>6454</v>
      </c>
      <c r="F3154" s="258" t="s">
        <v>6714</v>
      </c>
      <c r="G3154" s="270">
        <v>1900</v>
      </c>
      <c r="H3154" s="270">
        <f>50/3</f>
        <v>16.666666666666668</v>
      </c>
      <c r="I3154" s="271" t="s">
        <v>103</v>
      </c>
      <c r="J3154" s="272">
        <v>41613</v>
      </c>
      <c r="K3154" s="42"/>
    </row>
    <row r="3155" spans="1:153" s="2" customFormat="1" ht="10.5" x14ac:dyDescent="0.15">
      <c r="A3155" s="41"/>
      <c r="B3155" s="42"/>
      <c r="C3155" s="376">
        <v>227</v>
      </c>
      <c r="D3155" s="258" t="s">
        <v>6319</v>
      </c>
      <c r="E3155" s="258" t="s">
        <v>6715</v>
      </c>
      <c r="F3155" s="258" t="s">
        <v>6716</v>
      </c>
      <c r="G3155" s="270">
        <v>1884</v>
      </c>
      <c r="H3155" s="271">
        <v>80</v>
      </c>
      <c r="I3155" s="271" t="s">
        <v>532</v>
      </c>
      <c r="J3155" s="272">
        <v>39276</v>
      </c>
      <c r="K3155" s="42"/>
    </row>
    <row r="3156" spans="1:153" s="2" customFormat="1" ht="10.5" x14ac:dyDescent="0.15">
      <c r="A3156" s="41"/>
      <c r="B3156" s="42"/>
      <c r="C3156" s="376">
        <v>228</v>
      </c>
      <c r="D3156" s="258" t="s">
        <v>6330</v>
      </c>
      <c r="E3156" s="258" t="s">
        <v>6717</v>
      </c>
      <c r="F3156" s="258" t="s">
        <v>6330</v>
      </c>
      <c r="G3156" s="270">
        <v>1939</v>
      </c>
      <c r="H3156" s="271">
        <v>11</v>
      </c>
      <c r="I3156" s="271" t="s">
        <v>830</v>
      </c>
      <c r="J3156" s="272">
        <v>42139</v>
      </c>
      <c r="K3156" s="42"/>
    </row>
    <row r="3157" spans="1:153" s="2" customFormat="1" ht="21" x14ac:dyDescent="0.15">
      <c r="A3157" s="41"/>
      <c r="B3157" s="42"/>
      <c r="C3157" s="376">
        <v>229</v>
      </c>
      <c r="D3157" s="258" t="s">
        <v>6718</v>
      </c>
      <c r="E3157" s="258" t="s">
        <v>543</v>
      </c>
      <c r="F3157" s="258" t="s">
        <v>6719</v>
      </c>
      <c r="G3157" s="270">
        <v>1943</v>
      </c>
      <c r="H3157" s="271">
        <v>0</v>
      </c>
      <c r="I3157" s="271" t="s">
        <v>6720</v>
      </c>
      <c r="J3157" s="272">
        <v>39424</v>
      </c>
      <c r="K3157" s="42"/>
    </row>
    <row r="3158" spans="1:153" s="2" customFormat="1" ht="21" x14ac:dyDescent="0.15">
      <c r="A3158" s="41"/>
      <c r="B3158" s="42"/>
      <c r="C3158" s="376">
        <v>230</v>
      </c>
      <c r="D3158" s="258" t="s">
        <v>6718</v>
      </c>
      <c r="E3158" s="258" t="s">
        <v>543</v>
      </c>
      <c r="F3158" s="258" t="s">
        <v>6721</v>
      </c>
      <c r="G3158" s="270">
        <v>1944</v>
      </c>
      <c r="H3158" s="271">
        <v>0</v>
      </c>
      <c r="I3158" s="271" t="s">
        <v>6720</v>
      </c>
      <c r="J3158" s="272">
        <v>39424</v>
      </c>
      <c r="K3158" s="42"/>
    </row>
    <row r="3159" spans="1:153" s="2" customFormat="1" ht="10.5" x14ac:dyDescent="0.15">
      <c r="A3159" s="41"/>
      <c r="B3159" s="42"/>
      <c r="C3159" s="376">
        <v>231</v>
      </c>
      <c r="D3159" s="258" t="s">
        <v>10</v>
      </c>
      <c r="E3159" s="258" t="s">
        <v>6722</v>
      </c>
      <c r="F3159" s="258" t="s">
        <v>6723</v>
      </c>
      <c r="G3159" s="270">
        <v>1978</v>
      </c>
      <c r="H3159" s="271" t="s">
        <v>89</v>
      </c>
      <c r="I3159" s="271" t="s">
        <v>89</v>
      </c>
      <c r="J3159" s="272" t="s">
        <v>89</v>
      </c>
      <c r="K3159" s="42"/>
    </row>
    <row r="3160" spans="1:153" s="2" customFormat="1" ht="21" x14ac:dyDescent="0.15">
      <c r="A3160" s="41"/>
      <c r="B3160" s="42"/>
      <c r="C3160" s="376">
        <v>232</v>
      </c>
      <c r="D3160" s="285" t="s">
        <v>6258</v>
      </c>
      <c r="E3160" s="258" t="s">
        <v>372</v>
      </c>
      <c r="F3160" s="258" t="s">
        <v>6724</v>
      </c>
      <c r="G3160" s="270"/>
      <c r="H3160" s="271">
        <v>0</v>
      </c>
      <c r="I3160" s="271" t="s">
        <v>377</v>
      </c>
      <c r="J3160" s="272">
        <v>42979</v>
      </c>
      <c r="K3160" s="42"/>
    </row>
    <row r="3161" spans="1:153" s="2" customFormat="1" ht="42" x14ac:dyDescent="0.15">
      <c r="A3161" s="41" t="s">
        <v>1</v>
      </c>
      <c r="B3161" s="42"/>
      <c r="C3161" s="376">
        <v>233</v>
      </c>
      <c r="D3161" s="258" t="s">
        <v>6258</v>
      </c>
      <c r="E3161" s="258" t="s">
        <v>6725</v>
      </c>
      <c r="F3161" s="258" t="s">
        <v>6726</v>
      </c>
      <c r="G3161" s="270">
        <v>1784</v>
      </c>
      <c r="H3161" s="271">
        <v>20</v>
      </c>
      <c r="I3161" s="271" t="s">
        <v>2133</v>
      </c>
      <c r="J3161" s="272">
        <v>40232</v>
      </c>
      <c r="K3161" s="42"/>
    </row>
    <row r="3162" spans="1:153" s="2" customFormat="1" ht="10.5" x14ac:dyDescent="0.15">
      <c r="A3162" s="41"/>
      <c r="B3162" s="42"/>
      <c r="C3162" s="376">
        <v>234</v>
      </c>
      <c r="D3162" s="258" t="s">
        <v>849</v>
      </c>
      <c r="E3162" s="258" t="s">
        <v>6727</v>
      </c>
      <c r="F3162" s="258" t="s">
        <v>6728</v>
      </c>
      <c r="G3162" s="270">
        <v>1934</v>
      </c>
      <c r="H3162" s="271">
        <v>10</v>
      </c>
      <c r="I3162" s="271" t="s">
        <v>6729</v>
      </c>
      <c r="J3162" s="272">
        <v>39486</v>
      </c>
      <c r="K3162" s="42"/>
    </row>
    <row r="3163" spans="1:153" s="2" customFormat="1" ht="21" x14ac:dyDescent="0.15">
      <c r="A3163" s="381"/>
      <c r="B3163" s="282"/>
      <c r="C3163" s="376">
        <v>235</v>
      </c>
      <c r="D3163" s="280" t="s">
        <v>849</v>
      </c>
      <c r="E3163" s="258" t="s">
        <v>6730</v>
      </c>
      <c r="F3163" s="258" t="s">
        <v>6728</v>
      </c>
      <c r="G3163" s="270">
        <v>1984</v>
      </c>
      <c r="H3163" s="283">
        <v>20</v>
      </c>
      <c r="I3163" s="279" t="s">
        <v>1417</v>
      </c>
      <c r="J3163" s="284">
        <v>41840</v>
      </c>
      <c r="K3163" s="282"/>
      <c r="L3163" s="277"/>
      <c r="M3163" s="277"/>
      <c r="N3163" s="277"/>
      <c r="O3163" s="277"/>
      <c r="P3163" s="277"/>
      <c r="Q3163" s="277"/>
      <c r="R3163" s="277"/>
      <c r="S3163" s="277"/>
      <c r="T3163" s="277"/>
      <c r="U3163" s="277"/>
      <c r="V3163" s="277"/>
      <c r="W3163" s="277"/>
      <c r="X3163" s="277"/>
      <c r="Y3163" s="277"/>
      <c r="Z3163" s="277"/>
      <c r="AA3163" s="277"/>
      <c r="AB3163" s="277"/>
      <c r="AC3163" s="277"/>
      <c r="AD3163" s="277"/>
      <c r="AE3163" s="277"/>
      <c r="AF3163" s="277"/>
      <c r="AG3163" s="277"/>
      <c r="AH3163" s="277"/>
      <c r="AI3163" s="277"/>
      <c r="AJ3163" s="277"/>
      <c r="AK3163" s="277"/>
      <c r="AL3163" s="277"/>
      <c r="AM3163" s="277"/>
      <c r="AN3163" s="277"/>
      <c r="AO3163" s="277"/>
      <c r="AP3163" s="277"/>
      <c r="AQ3163" s="277"/>
      <c r="AR3163" s="277"/>
      <c r="AS3163" s="277"/>
      <c r="AT3163" s="277"/>
      <c r="AU3163" s="277"/>
      <c r="AV3163" s="277"/>
      <c r="AW3163" s="277"/>
      <c r="AX3163" s="277"/>
      <c r="AY3163" s="277"/>
      <c r="AZ3163" s="277"/>
      <c r="BA3163" s="277"/>
      <c r="BB3163" s="277"/>
      <c r="BC3163" s="277"/>
      <c r="BD3163" s="277"/>
      <c r="BE3163" s="277"/>
      <c r="BF3163" s="277"/>
      <c r="BG3163" s="277"/>
      <c r="BH3163" s="277"/>
      <c r="BI3163" s="277"/>
      <c r="BJ3163" s="277"/>
      <c r="BK3163" s="277"/>
      <c r="BL3163" s="277"/>
      <c r="BM3163" s="277"/>
      <c r="BN3163" s="277"/>
      <c r="BO3163" s="277"/>
      <c r="BP3163" s="277"/>
      <c r="BQ3163" s="277"/>
      <c r="BR3163" s="277"/>
      <c r="BS3163" s="277"/>
      <c r="BT3163" s="277"/>
      <c r="BU3163" s="277"/>
      <c r="BV3163" s="277"/>
      <c r="BW3163" s="277"/>
      <c r="BX3163" s="277"/>
      <c r="BY3163" s="277"/>
      <c r="BZ3163" s="277"/>
      <c r="CA3163" s="277"/>
      <c r="CB3163" s="277"/>
      <c r="CC3163" s="277"/>
      <c r="CD3163" s="277"/>
      <c r="CE3163" s="277"/>
      <c r="CF3163" s="277"/>
      <c r="CG3163" s="277"/>
      <c r="CH3163" s="277"/>
      <c r="CI3163" s="277"/>
      <c r="CJ3163" s="277"/>
      <c r="CK3163" s="277"/>
      <c r="CL3163" s="277"/>
      <c r="CM3163" s="277"/>
      <c r="CN3163" s="277"/>
      <c r="CO3163" s="277"/>
      <c r="CP3163" s="277"/>
      <c r="CQ3163" s="277"/>
      <c r="CR3163" s="277"/>
      <c r="CS3163" s="277"/>
      <c r="CT3163" s="277"/>
      <c r="CU3163" s="277"/>
      <c r="CV3163" s="277"/>
      <c r="CW3163" s="277"/>
      <c r="CX3163" s="277"/>
      <c r="CY3163" s="277"/>
      <c r="CZ3163" s="277"/>
      <c r="DA3163" s="277"/>
      <c r="DB3163" s="277"/>
      <c r="DC3163" s="277"/>
      <c r="DD3163" s="277"/>
      <c r="DE3163" s="277"/>
      <c r="DF3163" s="277"/>
      <c r="DG3163" s="277"/>
      <c r="DH3163" s="277"/>
      <c r="DI3163" s="277"/>
      <c r="DJ3163" s="277"/>
      <c r="DK3163" s="277"/>
      <c r="DL3163" s="277"/>
      <c r="DM3163" s="277"/>
      <c r="DN3163" s="277"/>
      <c r="DO3163" s="277"/>
      <c r="DP3163" s="277"/>
      <c r="DQ3163" s="277"/>
      <c r="DR3163" s="277"/>
      <c r="DS3163" s="277"/>
      <c r="DT3163" s="277"/>
      <c r="DU3163" s="277"/>
      <c r="DV3163" s="277"/>
      <c r="DW3163" s="277"/>
      <c r="DX3163" s="277"/>
      <c r="DY3163" s="277"/>
      <c r="DZ3163" s="277"/>
      <c r="EA3163" s="277"/>
      <c r="EB3163" s="277"/>
      <c r="EC3163" s="277"/>
      <c r="ED3163" s="277"/>
      <c r="EE3163" s="277"/>
      <c r="EF3163" s="277"/>
      <c r="EG3163" s="277"/>
      <c r="EH3163" s="277"/>
      <c r="EI3163" s="277"/>
      <c r="EJ3163" s="277"/>
      <c r="EK3163" s="277"/>
      <c r="EL3163" s="277"/>
      <c r="EM3163" s="277"/>
      <c r="EN3163" s="277"/>
      <c r="EO3163" s="277"/>
      <c r="EP3163" s="277"/>
      <c r="EQ3163" s="277"/>
      <c r="ER3163" s="277"/>
      <c r="ES3163" s="277"/>
      <c r="ET3163" s="277"/>
      <c r="EU3163" s="277"/>
      <c r="EV3163" s="277"/>
      <c r="EW3163" s="277"/>
    </row>
    <row r="3164" spans="1:153" s="2" customFormat="1" ht="10.5" x14ac:dyDescent="0.15">
      <c r="A3164" s="41"/>
      <c r="B3164" s="42"/>
      <c r="C3164" s="376">
        <v>236</v>
      </c>
      <c r="D3164" s="258" t="s">
        <v>6258</v>
      </c>
      <c r="E3164" s="258" t="s">
        <v>6731</v>
      </c>
      <c r="F3164" s="258" t="s">
        <v>6732</v>
      </c>
      <c r="G3164" s="270" t="s">
        <v>77</v>
      </c>
      <c r="H3164" s="271">
        <v>5</v>
      </c>
      <c r="I3164" s="257" t="s">
        <v>212</v>
      </c>
      <c r="J3164" s="272">
        <v>39192</v>
      </c>
      <c r="K3164" s="42"/>
    </row>
    <row r="3165" spans="1:153" s="277" customFormat="1" ht="21" x14ac:dyDescent="0.15">
      <c r="A3165" s="41"/>
      <c r="B3165" s="42"/>
      <c r="C3165" s="376">
        <v>237</v>
      </c>
      <c r="D3165" s="258" t="s">
        <v>6258</v>
      </c>
      <c r="E3165" s="258" t="s">
        <v>6733</v>
      </c>
      <c r="F3165" s="258" t="s">
        <v>6734</v>
      </c>
      <c r="G3165" s="270">
        <v>1910</v>
      </c>
      <c r="H3165" s="271">
        <v>14</v>
      </c>
      <c r="I3165" s="257" t="s">
        <v>333</v>
      </c>
      <c r="J3165" s="272">
        <v>39282</v>
      </c>
      <c r="K3165" s="42"/>
      <c r="L3165" s="2"/>
      <c r="M3165" s="2"/>
      <c r="N3165" s="2"/>
      <c r="O3165" s="2"/>
      <c r="P3165" s="2"/>
      <c r="Q3165" s="2"/>
      <c r="R3165" s="2"/>
      <c r="S3165" s="2"/>
      <c r="T3165" s="2"/>
      <c r="U3165" s="2"/>
      <c r="V3165" s="2"/>
      <c r="W3165" s="2"/>
      <c r="X3165" s="2"/>
      <c r="Y3165" s="2"/>
      <c r="Z3165" s="2"/>
      <c r="AA3165" s="2"/>
      <c r="AB3165" s="2"/>
      <c r="AC3165" s="2"/>
      <c r="AD3165" s="2"/>
      <c r="AE3165" s="2"/>
      <c r="AF3165" s="2"/>
      <c r="AG3165" s="2"/>
      <c r="AH3165" s="2"/>
      <c r="AI3165" s="2"/>
      <c r="AJ3165" s="2"/>
      <c r="AK3165" s="2"/>
      <c r="AL3165" s="2"/>
      <c r="AM3165" s="2"/>
      <c r="AN3165" s="2"/>
      <c r="AO3165" s="2"/>
      <c r="AP3165" s="2"/>
      <c r="AQ3165" s="2"/>
      <c r="AR3165" s="2"/>
      <c r="AS3165" s="2"/>
      <c r="AT3165" s="2"/>
      <c r="AU3165" s="2"/>
      <c r="AV3165" s="2"/>
      <c r="AW3165" s="2"/>
      <c r="AX3165" s="2"/>
      <c r="AY3165" s="2"/>
      <c r="AZ3165" s="2"/>
      <c r="BA3165" s="2"/>
      <c r="BB3165" s="2"/>
      <c r="BC3165" s="2"/>
      <c r="BD3165" s="2"/>
      <c r="BE3165" s="2"/>
      <c r="BF3165" s="2"/>
      <c r="BG3165" s="2"/>
      <c r="BH3165" s="2"/>
      <c r="BI3165" s="2"/>
      <c r="BJ3165" s="2"/>
      <c r="BK3165" s="2"/>
      <c r="BL3165" s="2"/>
      <c r="BM3165" s="2"/>
      <c r="BN3165" s="2"/>
      <c r="BO3165" s="2"/>
      <c r="BP3165" s="2"/>
      <c r="BQ3165" s="2"/>
      <c r="BR3165" s="2"/>
      <c r="BS3165" s="2"/>
      <c r="BT3165" s="2"/>
      <c r="BU3165" s="2"/>
      <c r="BV3165" s="2"/>
      <c r="BW3165" s="2"/>
      <c r="BX3165" s="2"/>
      <c r="BY3165" s="2"/>
      <c r="BZ3165" s="2"/>
      <c r="CA3165" s="2"/>
      <c r="CB3165" s="2"/>
      <c r="CC3165" s="2"/>
      <c r="CD3165" s="2"/>
      <c r="CE3165" s="2"/>
      <c r="CF3165" s="2"/>
      <c r="CG3165" s="2"/>
      <c r="CH3165" s="2"/>
      <c r="CI3165" s="2"/>
      <c r="CJ3165" s="2"/>
      <c r="CK3165" s="2"/>
      <c r="CL3165" s="2"/>
      <c r="CM3165" s="2"/>
      <c r="CN3165" s="2"/>
      <c r="CO3165" s="2"/>
      <c r="CP3165" s="2"/>
      <c r="CQ3165" s="2"/>
      <c r="CR3165" s="2"/>
      <c r="CS3165" s="2"/>
      <c r="CT3165" s="2"/>
      <c r="CU3165" s="2"/>
      <c r="CV3165" s="2"/>
      <c r="CW3165" s="2"/>
      <c r="CX3165" s="2"/>
      <c r="CY3165" s="2"/>
      <c r="CZ3165" s="2"/>
      <c r="DA3165" s="2"/>
      <c r="DB3165" s="2"/>
      <c r="DC3165" s="2"/>
      <c r="DD3165" s="2"/>
      <c r="DE3165" s="2"/>
      <c r="DF3165" s="2"/>
      <c r="DG3165" s="2"/>
      <c r="DH3165" s="2"/>
      <c r="DI3165" s="2"/>
      <c r="DJ3165" s="2"/>
      <c r="DK3165" s="2"/>
      <c r="DL3165" s="2"/>
      <c r="DM3165" s="2"/>
      <c r="DN3165" s="2"/>
      <c r="DO3165" s="2"/>
      <c r="DP3165" s="2"/>
      <c r="DQ3165" s="2"/>
      <c r="DR3165" s="2"/>
      <c r="DS3165" s="2"/>
      <c r="DT3165" s="2"/>
      <c r="DU3165" s="2"/>
      <c r="DV3165" s="2"/>
      <c r="DW3165" s="2"/>
      <c r="DX3165" s="2"/>
      <c r="DY3165" s="2"/>
      <c r="DZ3165" s="2"/>
      <c r="EA3165" s="2"/>
      <c r="EB3165" s="2"/>
      <c r="EC3165" s="2"/>
      <c r="ED3165" s="2"/>
      <c r="EE3165" s="2"/>
      <c r="EF3165" s="2"/>
      <c r="EG3165" s="2"/>
      <c r="EH3165" s="2"/>
      <c r="EI3165" s="2"/>
      <c r="EJ3165" s="2"/>
      <c r="EK3165" s="2"/>
      <c r="EL3165" s="2"/>
      <c r="EM3165" s="2"/>
      <c r="EN3165" s="2"/>
      <c r="EO3165" s="2"/>
      <c r="EP3165" s="2"/>
      <c r="EQ3165" s="2"/>
      <c r="ER3165" s="2"/>
      <c r="ES3165" s="2"/>
      <c r="ET3165" s="2"/>
      <c r="EU3165" s="2"/>
      <c r="EV3165" s="2"/>
      <c r="EW3165" s="2"/>
    </row>
    <row r="3166" spans="1:153" s="2" customFormat="1" ht="10.5" x14ac:dyDescent="0.15">
      <c r="A3166" s="41"/>
      <c r="B3166" s="42"/>
      <c r="C3166" s="376">
        <v>238</v>
      </c>
      <c r="D3166" s="258" t="s">
        <v>6258</v>
      </c>
      <c r="E3166" s="258" t="s">
        <v>6735</v>
      </c>
      <c r="F3166" s="258" t="s">
        <v>6736</v>
      </c>
      <c r="G3166" s="270">
        <v>1956</v>
      </c>
      <c r="H3166" s="271">
        <v>20</v>
      </c>
      <c r="I3166" s="257" t="s">
        <v>3103</v>
      </c>
      <c r="J3166" s="272">
        <v>41126</v>
      </c>
      <c r="K3166" s="42"/>
    </row>
    <row r="3167" spans="1:153" s="2" customFormat="1" ht="10.5" x14ac:dyDescent="0.15">
      <c r="A3167" s="41"/>
      <c r="B3167" s="42"/>
      <c r="C3167" s="376">
        <v>239</v>
      </c>
      <c r="D3167" s="258" t="s">
        <v>6258</v>
      </c>
      <c r="E3167" s="258" t="s">
        <v>6737</v>
      </c>
      <c r="F3167" s="258" t="s">
        <v>6738</v>
      </c>
      <c r="G3167" s="270">
        <v>1943</v>
      </c>
      <c r="H3167" s="271">
        <v>5</v>
      </c>
      <c r="I3167" s="257" t="s">
        <v>679</v>
      </c>
      <c r="J3167" s="272">
        <v>42196</v>
      </c>
      <c r="K3167" s="42"/>
    </row>
    <row r="3168" spans="1:153" s="2" customFormat="1" ht="21" x14ac:dyDescent="0.15">
      <c r="A3168" s="41"/>
      <c r="B3168" s="42"/>
      <c r="C3168" s="376">
        <v>240</v>
      </c>
      <c r="D3168" s="258" t="s">
        <v>6330</v>
      </c>
      <c r="E3168" s="258" t="s">
        <v>6739</v>
      </c>
      <c r="F3168" s="258" t="s">
        <v>6740</v>
      </c>
      <c r="G3168" s="270">
        <v>1854</v>
      </c>
      <c r="H3168" s="271">
        <v>40</v>
      </c>
      <c r="I3168" s="257" t="s">
        <v>235</v>
      </c>
      <c r="J3168" s="272">
        <v>39732</v>
      </c>
      <c r="K3168" s="42"/>
    </row>
    <row r="3169" spans="1:11" s="2" customFormat="1" ht="31.5" x14ac:dyDescent="0.15">
      <c r="A3169" s="41"/>
      <c r="B3169" s="42"/>
      <c r="C3169" s="376">
        <v>241</v>
      </c>
      <c r="D3169" s="258" t="s">
        <v>10</v>
      </c>
      <c r="E3169" s="258" t="s">
        <v>6741</v>
      </c>
      <c r="F3169" s="258" t="s">
        <v>6742</v>
      </c>
      <c r="G3169" s="270">
        <v>1937</v>
      </c>
      <c r="H3169" s="271" t="s">
        <v>89</v>
      </c>
      <c r="I3169" s="257" t="s">
        <v>89</v>
      </c>
      <c r="J3169" s="272" t="s">
        <v>89</v>
      </c>
      <c r="K3169" s="42"/>
    </row>
    <row r="3170" spans="1:11" s="2" customFormat="1" ht="21" x14ac:dyDescent="0.15">
      <c r="A3170" s="41"/>
      <c r="B3170" s="42"/>
      <c r="C3170" s="376">
        <v>242</v>
      </c>
      <c r="D3170" s="258" t="s">
        <v>6258</v>
      </c>
      <c r="E3170" s="269" t="s">
        <v>6366</v>
      </c>
      <c r="F3170" s="258" t="s">
        <v>6743</v>
      </c>
      <c r="G3170" s="270">
        <v>1924</v>
      </c>
      <c r="H3170" s="271">
        <f>40/2</f>
        <v>20</v>
      </c>
      <c r="I3170" s="271" t="s">
        <v>235</v>
      </c>
      <c r="J3170" s="272">
        <v>39504</v>
      </c>
      <c r="K3170" s="42"/>
    </row>
    <row r="3171" spans="1:11" s="2" customFormat="1" ht="21" x14ac:dyDescent="0.15">
      <c r="A3171" s="41"/>
      <c r="B3171" s="42"/>
      <c r="C3171" s="376">
        <v>243</v>
      </c>
      <c r="D3171" s="258" t="s">
        <v>6269</v>
      </c>
      <c r="E3171" s="258" t="s">
        <v>6744</v>
      </c>
      <c r="F3171" s="269" t="s">
        <v>6745</v>
      </c>
      <c r="G3171" s="270">
        <v>1955</v>
      </c>
      <c r="H3171" s="271">
        <v>5</v>
      </c>
      <c r="I3171" s="257" t="s">
        <v>3499</v>
      </c>
      <c r="J3171" s="272">
        <v>41291</v>
      </c>
      <c r="K3171" s="42"/>
    </row>
    <row r="3172" spans="1:11" s="2" customFormat="1" ht="21" x14ac:dyDescent="0.15">
      <c r="A3172" s="41"/>
      <c r="B3172" s="42"/>
      <c r="C3172" s="376">
        <v>244</v>
      </c>
      <c r="D3172" s="285" t="s">
        <v>6258</v>
      </c>
      <c r="E3172" s="258" t="s">
        <v>6746</v>
      </c>
      <c r="F3172" s="258" t="s">
        <v>6747</v>
      </c>
      <c r="G3172" s="270">
        <v>1879</v>
      </c>
      <c r="H3172" s="271">
        <v>0</v>
      </c>
      <c r="I3172" s="257" t="s">
        <v>84</v>
      </c>
      <c r="J3172" s="272">
        <v>42663</v>
      </c>
      <c r="K3172" s="42"/>
    </row>
    <row r="3173" spans="1:11" s="2" customFormat="1" ht="21" x14ac:dyDescent="0.15">
      <c r="A3173" s="41"/>
      <c r="B3173" s="42"/>
      <c r="C3173" s="376">
        <v>245</v>
      </c>
      <c r="D3173" s="258" t="s">
        <v>6258</v>
      </c>
      <c r="E3173" s="258" t="s">
        <v>6748</v>
      </c>
      <c r="F3173" s="258" t="s">
        <v>6749</v>
      </c>
      <c r="G3173" s="270">
        <v>1887</v>
      </c>
      <c r="H3173" s="271" t="s">
        <v>6430</v>
      </c>
      <c r="I3173" s="257" t="s">
        <v>1321</v>
      </c>
      <c r="J3173" s="272">
        <v>39133</v>
      </c>
      <c r="K3173" s="42"/>
    </row>
    <row r="3174" spans="1:11" s="2" customFormat="1" ht="21" x14ac:dyDescent="0.15">
      <c r="A3174" s="41"/>
      <c r="B3174" s="42"/>
      <c r="C3174" s="376">
        <v>246</v>
      </c>
      <c r="D3174" s="258" t="s">
        <v>10</v>
      </c>
      <c r="E3174" s="258" t="s">
        <v>6750</v>
      </c>
      <c r="F3174" s="258" t="s">
        <v>6751</v>
      </c>
      <c r="G3174" s="270">
        <v>1922</v>
      </c>
      <c r="H3174" s="275">
        <f>(290/19)-0.01</f>
        <v>15.253157894736843</v>
      </c>
      <c r="I3174" s="271" t="s">
        <v>1368</v>
      </c>
      <c r="J3174" s="272">
        <v>40370</v>
      </c>
      <c r="K3174" s="42"/>
    </row>
    <row r="3175" spans="1:11" s="2" customFormat="1" ht="52.5" x14ac:dyDescent="0.15">
      <c r="A3175" s="41"/>
      <c r="B3175" s="42"/>
      <c r="C3175" s="376">
        <v>247</v>
      </c>
      <c r="D3175" s="258" t="s">
        <v>6752</v>
      </c>
      <c r="E3175" s="258" t="s">
        <v>6753</v>
      </c>
      <c r="F3175" s="258" t="s">
        <v>6754</v>
      </c>
      <c r="G3175" s="270">
        <v>1969</v>
      </c>
      <c r="H3175" s="271">
        <v>21</v>
      </c>
      <c r="I3175" s="257" t="s">
        <v>6755</v>
      </c>
      <c r="J3175" s="272">
        <v>41217</v>
      </c>
      <c r="K3175" s="42"/>
    </row>
    <row r="3176" spans="1:11" s="2" customFormat="1" ht="21" x14ac:dyDescent="0.15">
      <c r="A3176" s="41" t="s">
        <v>6531</v>
      </c>
      <c r="B3176" s="42"/>
      <c r="C3176" s="376">
        <v>248</v>
      </c>
      <c r="D3176" s="258" t="s">
        <v>6258</v>
      </c>
      <c r="E3176" s="258" t="s">
        <v>6756</v>
      </c>
      <c r="F3176" s="258" t="s">
        <v>6757</v>
      </c>
      <c r="G3176" s="270">
        <v>1919</v>
      </c>
      <c r="H3176" s="271">
        <v>0</v>
      </c>
      <c r="I3176" s="257" t="s">
        <v>647</v>
      </c>
      <c r="J3176" s="272" t="s">
        <v>88</v>
      </c>
      <c r="K3176" s="42"/>
    </row>
    <row r="3177" spans="1:11" s="2" customFormat="1" ht="10.5" x14ac:dyDescent="0.15">
      <c r="A3177" s="41"/>
      <c r="B3177" s="42"/>
      <c r="C3177" s="376">
        <v>249</v>
      </c>
      <c r="D3177" s="258" t="s">
        <v>6258</v>
      </c>
      <c r="E3177" s="258" t="s">
        <v>6758</v>
      </c>
      <c r="F3177" s="258" t="s">
        <v>6759</v>
      </c>
      <c r="G3177" s="257">
        <v>1989</v>
      </c>
      <c r="H3177" s="257">
        <f>200/8</f>
        <v>25</v>
      </c>
      <c r="I3177" s="257" t="s">
        <v>2265</v>
      </c>
      <c r="J3177" s="272">
        <v>39711</v>
      </c>
      <c r="K3177" s="42"/>
    </row>
    <row r="3178" spans="1:11" s="2" customFormat="1" ht="21" x14ac:dyDescent="0.15">
      <c r="A3178" s="41"/>
      <c r="B3178" s="42"/>
      <c r="C3178" s="376">
        <v>250</v>
      </c>
      <c r="D3178" s="258" t="s">
        <v>10</v>
      </c>
      <c r="E3178" s="258" t="s">
        <v>6366</v>
      </c>
      <c r="F3178" s="258" t="s">
        <v>6760</v>
      </c>
      <c r="G3178" s="257">
        <v>1921</v>
      </c>
      <c r="H3178" s="257"/>
      <c r="I3178" s="257" t="s">
        <v>89</v>
      </c>
      <c r="J3178" s="272">
        <v>40179</v>
      </c>
      <c r="K3178" s="42"/>
    </row>
    <row r="3179" spans="1:11" s="2" customFormat="1" ht="21" x14ac:dyDescent="0.15">
      <c r="A3179" s="41"/>
      <c r="B3179" s="42"/>
      <c r="C3179" s="376">
        <v>251</v>
      </c>
      <c r="D3179" s="258" t="s">
        <v>10</v>
      </c>
      <c r="E3179" s="258" t="s">
        <v>6761</v>
      </c>
      <c r="F3179" s="258" t="s">
        <v>6762</v>
      </c>
      <c r="G3179" s="257">
        <v>1928</v>
      </c>
      <c r="H3179" s="257">
        <v>10</v>
      </c>
      <c r="I3179" s="257" t="s">
        <v>1778</v>
      </c>
      <c r="J3179" s="272">
        <v>41140</v>
      </c>
      <c r="K3179" s="42"/>
    </row>
    <row r="3180" spans="1:11" s="2" customFormat="1" ht="21" x14ac:dyDescent="0.15">
      <c r="A3180" s="41"/>
      <c r="B3180" s="42"/>
      <c r="C3180" s="376">
        <v>252</v>
      </c>
      <c r="D3180" s="258" t="s">
        <v>6258</v>
      </c>
      <c r="E3180" s="258" t="s">
        <v>6763</v>
      </c>
      <c r="F3180" s="258" t="s">
        <v>6764</v>
      </c>
      <c r="G3180" s="257">
        <v>1979</v>
      </c>
      <c r="H3180" s="275">
        <f>150/21+0.01</f>
        <v>7.152857142857143</v>
      </c>
      <c r="I3180" s="271" t="s">
        <v>1368</v>
      </c>
      <c r="J3180" s="272">
        <v>40397</v>
      </c>
      <c r="K3180" s="42"/>
    </row>
    <row r="3181" spans="1:11" s="2" customFormat="1" ht="21" x14ac:dyDescent="0.15">
      <c r="A3181" s="41"/>
      <c r="B3181" s="42"/>
      <c r="C3181" s="376">
        <v>253</v>
      </c>
      <c r="D3181" s="258" t="s">
        <v>6290</v>
      </c>
      <c r="E3181" s="258" t="s">
        <v>6765</v>
      </c>
      <c r="F3181" s="258" t="s">
        <v>6766</v>
      </c>
      <c r="G3181" s="257">
        <v>1911</v>
      </c>
      <c r="H3181" s="257">
        <v>20</v>
      </c>
      <c r="I3181" s="257" t="s">
        <v>6395</v>
      </c>
      <c r="J3181" s="272">
        <v>40041</v>
      </c>
      <c r="K3181" s="42"/>
    </row>
    <row r="3182" spans="1:11" s="2" customFormat="1" ht="10.5" x14ac:dyDescent="0.15">
      <c r="A3182" s="41"/>
      <c r="B3182" s="42"/>
      <c r="C3182" s="376">
        <v>254</v>
      </c>
      <c r="D3182" s="258" t="s">
        <v>6290</v>
      </c>
      <c r="E3182" s="258" t="s">
        <v>6767</v>
      </c>
      <c r="F3182" s="258" t="s">
        <v>6768</v>
      </c>
      <c r="G3182" s="270">
        <v>1908</v>
      </c>
      <c r="H3182" s="271">
        <v>20</v>
      </c>
      <c r="I3182" s="257" t="s">
        <v>1417</v>
      </c>
      <c r="J3182" s="272">
        <v>41826</v>
      </c>
      <c r="K3182" s="42"/>
    </row>
    <row r="3183" spans="1:11" s="2" customFormat="1" ht="10.5" x14ac:dyDescent="0.15">
      <c r="A3183" s="41"/>
      <c r="B3183" s="42"/>
      <c r="C3183" s="376">
        <v>255</v>
      </c>
      <c r="D3183" s="258" t="s">
        <v>6290</v>
      </c>
      <c r="E3183" s="258" t="s">
        <v>6767</v>
      </c>
      <c r="F3183" s="258" t="s">
        <v>6768</v>
      </c>
      <c r="G3183" s="270">
        <v>1912</v>
      </c>
      <c r="H3183" s="271">
        <v>20</v>
      </c>
      <c r="I3183" s="257" t="s">
        <v>1417</v>
      </c>
      <c r="J3183" s="272">
        <v>41826</v>
      </c>
      <c r="K3183" s="42"/>
    </row>
    <row r="3184" spans="1:11" s="2" customFormat="1" ht="10.5" x14ac:dyDescent="0.15">
      <c r="A3184" s="41"/>
      <c r="B3184" s="42"/>
      <c r="C3184" s="376">
        <v>256</v>
      </c>
      <c r="D3184" s="258" t="s">
        <v>6290</v>
      </c>
      <c r="E3184" s="258" t="s">
        <v>6767</v>
      </c>
      <c r="F3184" s="258" t="s">
        <v>6768</v>
      </c>
      <c r="G3184" s="270">
        <v>1898</v>
      </c>
      <c r="H3184" s="271">
        <v>20</v>
      </c>
      <c r="I3184" s="257" t="s">
        <v>156</v>
      </c>
      <c r="J3184" s="272">
        <v>40319</v>
      </c>
      <c r="K3184" s="42"/>
    </row>
    <row r="3185" spans="1:11" s="2" customFormat="1" ht="10.5" x14ac:dyDescent="0.15">
      <c r="A3185" s="41"/>
      <c r="B3185" s="42"/>
      <c r="C3185" s="376">
        <v>257</v>
      </c>
      <c r="D3185" s="258" t="s">
        <v>6290</v>
      </c>
      <c r="E3185" s="258" t="s">
        <v>6767</v>
      </c>
      <c r="F3185" s="258" t="s">
        <v>6768</v>
      </c>
      <c r="G3185" s="270">
        <v>1906</v>
      </c>
      <c r="H3185" s="271">
        <v>10</v>
      </c>
      <c r="I3185" s="259" t="s">
        <v>2706</v>
      </c>
      <c r="J3185" s="272">
        <v>39311</v>
      </c>
      <c r="K3185" s="42"/>
    </row>
    <row r="3186" spans="1:11" s="2" customFormat="1" ht="10.5" x14ac:dyDescent="0.15">
      <c r="A3186" s="41"/>
      <c r="B3186" s="278"/>
      <c r="C3186" s="376">
        <v>258</v>
      </c>
      <c r="D3186" s="285" t="s">
        <v>6290</v>
      </c>
      <c r="E3186" s="258" t="s">
        <v>6769</v>
      </c>
      <c r="F3186" s="258" t="s">
        <v>6770</v>
      </c>
      <c r="G3186" s="257">
        <v>1911</v>
      </c>
      <c r="H3186" s="270">
        <v>30</v>
      </c>
      <c r="I3186" s="257" t="s">
        <v>144</v>
      </c>
      <c r="J3186" s="272">
        <v>43136</v>
      </c>
      <c r="K3186" s="42"/>
    </row>
    <row r="3187" spans="1:11" s="2" customFormat="1" ht="21" x14ac:dyDescent="0.15">
      <c r="A3187" s="41"/>
      <c r="B3187" s="42"/>
      <c r="C3187" s="376">
        <v>259</v>
      </c>
      <c r="D3187" s="258" t="s">
        <v>849</v>
      </c>
      <c r="E3187" s="258" t="s">
        <v>6771</v>
      </c>
      <c r="F3187" s="258" t="s">
        <v>6772</v>
      </c>
      <c r="G3187" s="270">
        <v>1941</v>
      </c>
      <c r="H3187" s="275">
        <f>29/7</f>
        <v>4.1428571428571432</v>
      </c>
      <c r="I3187" s="257" t="s">
        <v>243</v>
      </c>
      <c r="J3187" s="272">
        <v>41610</v>
      </c>
      <c r="K3187" s="42"/>
    </row>
    <row r="3188" spans="1:11" s="2" customFormat="1" ht="31.5" x14ac:dyDescent="0.15">
      <c r="A3188" s="41"/>
      <c r="B3188" s="42"/>
      <c r="C3188" s="376">
        <v>260</v>
      </c>
      <c r="D3188" s="285" t="s">
        <v>849</v>
      </c>
      <c r="E3188" s="258" t="s">
        <v>6773</v>
      </c>
      <c r="F3188" s="258" t="s">
        <v>6774</v>
      </c>
      <c r="G3188" s="270">
        <v>1922</v>
      </c>
      <c r="H3188" s="271">
        <v>0</v>
      </c>
      <c r="I3188" s="257" t="s">
        <v>84</v>
      </c>
      <c r="J3188" s="272">
        <v>42485</v>
      </c>
      <c r="K3188" s="42"/>
    </row>
    <row r="3189" spans="1:11" s="2" customFormat="1" ht="10.5" x14ac:dyDescent="0.15">
      <c r="A3189" s="41"/>
      <c r="B3189" s="42"/>
      <c r="C3189" s="376">
        <v>261</v>
      </c>
      <c r="D3189" s="258" t="s">
        <v>849</v>
      </c>
      <c r="E3189" s="258" t="s">
        <v>6775</v>
      </c>
      <c r="F3189" s="258" t="s">
        <v>6776</v>
      </c>
      <c r="G3189" s="270">
        <v>1947</v>
      </c>
      <c r="H3189" s="271">
        <v>0</v>
      </c>
      <c r="I3189" s="257" t="s">
        <v>74</v>
      </c>
      <c r="J3189" s="272">
        <v>39487</v>
      </c>
      <c r="K3189" s="42"/>
    </row>
    <row r="3190" spans="1:11" s="2" customFormat="1" ht="10.5" x14ac:dyDescent="0.15">
      <c r="A3190" s="41"/>
      <c r="B3190" s="42"/>
      <c r="C3190" s="376">
        <v>262</v>
      </c>
      <c r="D3190" s="258" t="s">
        <v>6258</v>
      </c>
      <c r="E3190" s="269" t="s">
        <v>6777</v>
      </c>
      <c r="F3190" s="258" t="s">
        <v>6778</v>
      </c>
      <c r="G3190" s="270">
        <v>1884</v>
      </c>
      <c r="H3190" s="271">
        <v>10</v>
      </c>
      <c r="I3190" s="259" t="s">
        <v>2706</v>
      </c>
      <c r="J3190" s="272">
        <v>39311</v>
      </c>
      <c r="K3190" s="42"/>
    </row>
    <row r="3191" spans="1:11" s="2" customFormat="1" ht="10.5" x14ac:dyDescent="0.15">
      <c r="A3191" s="41"/>
      <c r="B3191" s="42"/>
      <c r="C3191" s="376">
        <v>263</v>
      </c>
      <c r="D3191" s="258" t="s">
        <v>849</v>
      </c>
      <c r="E3191" s="269" t="s">
        <v>6779</v>
      </c>
      <c r="F3191" s="258" t="s">
        <v>6780</v>
      </c>
      <c r="G3191" s="270">
        <v>1967</v>
      </c>
      <c r="H3191" s="271">
        <v>6</v>
      </c>
      <c r="I3191" s="257" t="s">
        <v>296</v>
      </c>
      <c r="J3191" s="272">
        <v>40508</v>
      </c>
      <c r="K3191" s="42"/>
    </row>
    <row r="3192" spans="1:11" s="2" customFormat="1" ht="10.5" x14ac:dyDescent="0.15">
      <c r="A3192" s="41"/>
      <c r="B3192" s="42"/>
      <c r="C3192" s="376">
        <v>264</v>
      </c>
      <c r="D3192" s="258" t="s">
        <v>849</v>
      </c>
      <c r="E3192" s="269" t="s">
        <v>6779</v>
      </c>
      <c r="F3192" s="258" t="s">
        <v>6781</v>
      </c>
      <c r="G3192" s="270">
        <v>1915</v>
      </c>
      <c r="H3192" s="271">
        <v>5</v>
      </c>
      <c r="I3192" s="257" t="s">
        <v>320</v>
      </c>
      <c r="J3192" s="272">
        <v>39683</v>
      </c>
      <c r="K3192" s="42"/>
    </row>
    <row r="3193" spans="1:11" s="2" customFormat="1" ht="10.5" x14ac:dyDescent="0.15">
      <c r="A3193" s="41"/>
      <c r="B3193" s="42"/>
      <c r="C3193" s="376">
        <v>265</v>
      </c>
      <c r="D3193" s="258" t="s">
        <v>849</v>
      </c>
      <c r="E3193" s="258" t="s">
        <v>6782</v>
      </c>
      <c r="F3193" s="258" t="s">
        <v>6783</v>
      </c>
      <c r="G3193" s="270">
        <v>1946</v>
      </c>
      <c r="H3193" s="271">
        <v>7.25</v>
      </c>
      <c r="I3193" s="257" t="s">
        <v>520</v>
      </c>
      <c r="J3193" s="272">
        <v>39885</v>
      </c>
      <c r="K3193" s="42"/>
    </row>
    <row r="3194" spans="1:11" s="2" customFormat="1" ht="10.5" x14ac:dyDescent="0.15">
      <c r="A3194" s="41"/>
      <c r="B3194" s="42"/>
      <c r="C3194" s="376">
        <v>266</v>
      </c>
      <c r="D3194" s="258" t="s">
        <v>6258</v>
      </c>
      <c r="E3194" s="258" t="s">
        <v>6784</v>
      </c>
      <c r="F3194" s="258" t="s">
        <v>6785</v>
      </c>
      <c r="G3194" s="270">
        <v>1921</v>
      </c>
      <c r="H3194" s="271">
        <f>139/10</f>
        <v>13.9</v>
      </c>
      <c r="I3194" s="257" t="s">
        <v>3702</v>
      </c>
      <c r="J3194" s="272">
        <v>41341</v>
      </c>
      <c r="K3194" s="42"/>
    </row>
    <row r="3195" spans="1:11" s="2" customFormat="1" ht="21" x14ac:dyDescent="0.15">
      <c r="A3195" s="41" t="s">
        <v>1215</v>
      </c>
      <c r="B3195" s="306"/>
      <c r="C3195" s="376">
        <v>267</v>
      </c>
      <c r="D3195" s="285" t="s">
        <v>6258</v>
      </c>
      <c r="E3195" s="258" t="s">
        <v>6786</v>
      </c>
      <c r="F3195" s="258" t="s">
        <v>6787</v>
      </c>
      <c r="G3195" s="270">
        <v>1877</v>
      </c>
      <c r="H3195" s="270">
        <v>30</v>
      </c>
      <c r="I3195" s="257" t="s">
        <v>144</v>
      </c>
      <c r="J3195" s="272">
        <v>43154</v>
      </c>
      <c r="K3195" s="42"/>
    </row>
    <row r="3196" spans="1:11" s="2" customFormat="1" ht="21" x14ac:dyDescent="0.15">
      <c r="A3196" s="41" t="s">
        <v>1</v>
      </c>
      <c r="B3196" s="42"/>
      <c r="C3196" s="376">
        <v>268</v>
      </c>
      <c r="D3196" s="285" t="s">
        <v>6258</v>
      </c>
      <c r="E3196" s="258" t="s">
        <v>6788</v>
      </c>
      <c r="F3196" s="258" t="s">
        <v>6789</v>
      </c>
      <c r="G3196" s="270">
        <v>1920</v>
      </c>
      <c r="H3196" s="271">
        <v>0</v>
      </c>
      <c r="I3196" s="257" t="s">
        <v>84</v>
      </c>
      <c r="J3196" s="272">
        <v>42430</v>
      </c>
      <c r="K3196" s="42"/>
    </row>
    <row r="3197" spans="1:11" s="2" customFormat="1" ht="32.25" thickBot="1" x14ac:dyDescent="0.2">
      <c r="A3197" s="41"/>
      <c r="B3197" s="42"/>
      <c r="C3197" s="319">
        <v>269</v>
      </c>
      <c r="D3197" s="362" t="s">
        <v>6258</v>
      </c>
      <c r="E3197" s="362" t="s">
        <v>6790</v>
      </c>
      <c r="F3197" s="362" t="s">
        <v>6791</v>
      </c>
      <c r="G3197" s="322">
        <v>1946</v>
      </c>
      <c r="H3197" s="323">
        <v>0</v>
      </c>
      <c r="I3197" s="324" t="s">
        <v>1058</v>
      </c>
      <c r="J3197" s="325">
        <v>40107</v>
      </c>
      <c r="K3197" s="42"/>
    </row>
    <row r="3198" spans="1:11" s="2" customFormat="1" ht="10.5" x14ac:dyDescent="0.15">
      <c r="A3198" s="41"/>
      <c r="B3198" s="42"/>
      <c r="C3198" s="1"/>
      <c r="G3198" s="326"/>
      <c r="H3198" s="327">
        <f>SUM(H2821:H3197)+H1948</f>
        <v>55447.769458874645</v>
      </c>
      <c r="I3198" s="1"/>
      <c r="J3198" s="42"/>
      <c r="K3198" s="42"/>
    </row>
    <row r="3199" spans="1:11" s="2" customFormat="1" ht="10.5" x14ac:dyDescent="0.15">
      <c r="A3199" s="41"/>
      <c r="B3199" s="1"/>
      <c r="C3199" s="1"/>
      <c r="G3199" s="326"/>
      <c r="H3199" s="306"/>
      <c r="I3199" s="1"/>
      <c r="J3199" s="42"/>
      <c r="K3199" s="1"/>
    </row>
    <row r="3200" spans="1:11" s="2" customFormat="1" thickBot="1" x14ac:dyDescent="0.2">
      <c r="A3200" s="41"/>
      <c r="B3200" s="1"/>
      <c r="C3200" s="1"/>
      <c r="D3200" s="382" t="s">
        <v>6792</v>
      </c>
      <c r="E3200" s="382" t="s">
        <v>6793</v>
      </c>
      <c r="F3200" s="382" t="s">
        <v>6794</v>
      </c>
      <c r="G3200" s="326"/>
      <c r="H3200" s="306"/>
      <c r="I3200" s="1"/>
      <c r="J3200" s="42"/>
      <c r="K3200" s="1"/>
    </row>
    <row r="3201" spans="1:11" s="2" customFormat="1" ht="10.5" x14ac:dyDescent="0.15">
      <c r="A3201" s="41"/>
      <c r="B3201" s="1"/>
      <c r="C3201" s="3"/>
      <c r="D3201" s="2" t="s">
        <v>6795</v>
      </c>
      <c r="E3201" s="383" t="s">
        <v>6796</v>
      </c>
      <c r="G3201" s="326"/>
      <c r="H3201" s="306"/>
      <c r="I3201" s="1"/>
      <c r="J3201" s="42"/>
      <c r="K3201" s="1"/>
    </row>
    <row r="3202" spans="1:11" s="2" customFormat="1" ht="10.5" x14ac:dyDescent="0.15">
      <c r="A3202" s="41"/>
      <c r="B3202" s="1"/>
      <c r="C3202" s="3"/>
      <c r="D3202" s="2" t="s">
        <v>6795</v>
      </c>
      <c r="E3202" s="383" t="s">
        <v>6797</v>
      </c>
      <c r="F3202" s="383"/>
      <c r="G3202" s="326"/>
      <c r="H3202" s="306"/>
      <c r="I3202" s="1"/>
      <c r="J3202" s="42"/>
      <c r="K3202" s="1"/>
    </row>
    <row r="3203" spans="1:11" s="2" customFormat="1" ht="10.5" x14ac:dyDescent="0.15">
      <c r="A3203" s="41"/>
      <c r="B3203" s="1"/>
      <c r="C3203" s="3"/>
      <c r="D3203" s="2" t="s">
        <v>6795</v>
      </c>
      <c r="E3203" s="383" t="s">
        <v>156</v>
      </c>
      <c r="G3203" s="326"/>
      <c r="H3203" s="306"/>
      <c r="I3203" s="1"/>
      <c r="J3203" s="42"/>
      <c r="K3203" s="1"/>
    </row>
    <row r="3204" spans="1:11" s="2" customFormat="1" ht="10.5" x14ac:dyDescent="0.15">
      <c r="A3204" s="41"/>
      <c r="B3204" s="1"/>
      <c r="C3204" s="3"/>
      <c r="D3204" s="2" t="s">
        <v>6795</v>
      </c>
      <c r="E3204" s="383" t="s">
        <v>6798</v>
      </c>
      <c r="G3204" s="326"/>
      <c r="H3204" s="306"/>
      <c r="I3204" s="1"/>
      <c r="J3204" s="42"/>
      <c r="K3204" s="1"/>
    </row>
    <row r="3205" spans="1:11" s="2" customFormat="1" ht="10.5" x14ac:dyDescent="0.15">
      <c r="A3205" s="41"/>
      <c r="B3205" s="1"/>
      <c r="C3205" s="3"/>
      <c r="E3205" s="383" t="s">
        <v>6799</v>
      </c>
      <c r="G3205" s="326"/>
      <c r="H3205" s="306"/>
      <c r="J3205" s="42"/>
      <c r="K3205" s="1"/>
    </row>
    <row r="3206" spans="1:11" s="2" customFormat="1" ht="10.5" x14ac:dyDescent="0.15">
      <c r="A3206" s="41"/>
      <c r="B3206" s="1"/>
      <c r="C3206" s="3"/>
      <c r="E3206" s="383" t="s">
        <v>6800</v>
      </c>
      <c r="F3206" s="383"/>
      <c r="G3206" s="326"/>
      <c r="H3206" s="306"/>
      <c r="I3206" s="1"/>
      <c r="J3206" s="42"/>
      <c r="K3206" s="1"/>
    </row>
    <row r="3207" spans="1:11" s="2" customFormat="1" ht="10.5" x14ac:dyDescent="0.15">
      <c r="A3207" s="41"/>
      <c r="B3207" s="1"/>
      <c r="C3207" s="3"/>
      <c r="E3207" s="383" t="s">
        <v>6801</v>
      </c>
      <c r="F3207" s="2" t="s">
        <v>6802</v>
      </c>
      <c r="G3207" s="326"/>
      <c r="H3207" s="306"/>
      <c r="I3207" s="1"/>
      <c r="J3207" s="42"/>
      <c r="K3207" s="1"/>
    </row>
    <row r="3208" spans="1:11" s="2" customFormat="1" ht="10.5" x14ac:dyDescent="0.15">
      <c r="A3208" s="41"/>
      <c r="B3208" s="1"/>
      <c r="C3208" s="3"/>
      <c r="E3208" s="383" t="s">
        <v>6803</v>
      </c>
      <c r="F3208" s="2" t="s">
        <v>6804</v>
      </c>
      <c r="G3208" s="326"/>
      <c r="H3208" s="306"/>
      <c r="I3208" s="1"/>
      <c r="J3208" s="42"/>
      <c r="K3208" s="1"/>
    </row>
    <row r="3209" spans="1:11" s="2" customFormat="1" ht="10.5" x14ac:dyDescent="0.15">
      <c r="A3209" s="41"/>
      <c r="B3209" s="1"/>
      <c r="C3209" s="3"/>
      <c r="E3209" s="383"/>
      <c r="F3209" s="383"/>
      <c r="G3209" s="326"/>
      <c r="H3209" s="306"/>
      <c r="I3209" s="1"/>
      <c r="J3209" s="42"/>
      <c r="K3209" s="1"/>
    </row>
    <row r="3210" spans="1:11" s="2" customFormat="1" ht="10.5" x14ac:dyDescent="0.15">
      <c r="A3210" s="41"/>
      <c r="B3210" s="1"/>
      <c r="C3210" s="3"/>
      <c r="D3210" s="384" t="s">
        <v>6805</v>
      </c>
      <c r="E3210" s="385"/>
      <c r="F3210" s="385"/>
      <c r="G3210" s="326"/>
      <c r="H3210" s="306"/>
      <c r="I3210" s="1"/>
      <c r="J3210" s="42"/>
      <c r="K3210" s="1"/>
    </row>
    <row r="3211" spans="1:11" s="2" customFormat="1" ht="10.5" x14ac:dyDescent="0.15">
      <c r="A3211" s="41"/>
      <c r="B3211" s="1"/>
      <c r="C3211" s="3"/>
      <c r="D3211" s="384" t="s">
        <v>6806</v>
      </c>
      <c r="E3211" s="385"/>
      <c r="F3211" s="385"/>
      <c r="G3211" s="326"/>
      <c r="H3211" s="306"/>
      <c r="I3211" s="1"/>
      <c r="J3211" s="42"/>
      <c r="K3211" s="1"/>
    </row>
    <row r="3212" spans="1:11" s="2" customFormat="1" ht="10.5" x14ac:dyDescent="0.15">
      <c r="A3212" s="41"/>
      <c r="B3212" s="1"/>
      <c r="C3212" s="3"/>
      <c r="D3212" s="384" t="s">
        <v>6807</v>
      </c>
      <c r="E3212" s="385"/>
      <c r="F3212" s="385"/>
      <c r="G3212" s="326"/>
      <c r="H3212" s="306"/>
      <c r="I3212" s="1"/>
      <c r="J3212" s="42"/>
      <c r="K3212" s="1"/>
    </row>
    <row r="3213" spans="1:11" s="2" customFormat="1" ht="10.5" x14ac:dyDescent="0.15">
      <c r="A3213" s="41"/>
      <c r="B3213" s="1"/>
      <c r="C3213" s="3"/>
      <c r="D3213" s="384" t="s">
        <v>6808</v>
      </c>
      <c r="E3213" s="385"/>
      <c r="F3213" s="385"/>
      <c r="G3213" s="326"/>
      <c r="H3213" s="306"/>
      <c r="I3213" s="1"/>
      <c r="J3213" s="42"/>
      <c r="K3213" s="1"/>
    </row>
    <row r="3214" spans="1:11" s="2" customFormat="1" ht="10.5" x14ac:dyDescent="0.15">
      <c r="A3214" s="41"/>
      <c r="B3214" s="1"/>
      <c r="C3214" s="3"/>
      <c r="D3214" s="384" t="s">
        <v>6809</v>
      </c>
      <c r="E3214" s="385"/>
      <c r="F3214" s="385"/>
      <c r="G3214" s="326"/>
      <c r="H3214" s="306"/>
      <c r="I3214" s="1"/>
      <c r="J3214" s="42"/>
      <c r="K3214" s="1"/>
    </row>
    <row r="3215" spans="1:11" s="2" customFormat="1" ht="10.5" x14ac:dyDescent="0.15">
      <c r="A3215" s="41"/>
      <c r="B3215" s="1"/>
      <c r="C3215" s="3"/>
      <c r="D3215" s="384" t="s">
        <v>6810</v>
      </c>
      <c r="E3215" s="385"/>
      <c r="F3215" s="385"/>
      <c r="G3215" s="326"/>
      <c r="H3215" s="386"/>
      <c r="I3215" s="1"/>
      <c r="J3215" s="42"/>
      <c r="K3215" s="1"/>
    </row>
    <row r="3216" spans="1:11" s="2" customFormat="1" ht="10.5" x14ac:dyDescent="0.15">
      <c r="A3216" s="41"/>
      <c r="B3216" s="1"/>
      <c r="C3216" s="3"/>
      <c r="D3216" s="384" t="s">
        <v>4905</v>
      </c>
      <c r="E3216" s="385"/>
      <c r="F3216" s="385"/>
      <c r="G3216" s="326"/>
      <c r="H3216" s="306"/>
      <c r="I3216" s="1"/>
      <c r="J3216" s="42"/>
      <c r="K3216" s="1"/>
    </row>
    <row r="3217" spans="1:11" s="2" customFormat="1" ht="10.5" x14ac:dyDescent="0.15">
      <c r="A3217" s="41"/>
      <c r="C3217" s="3" t="s">
        <v>6811</v>
      </c>
      <c r="D3217" s="384" t="s">
        <v>6812</v>
      </c>
      <c r="E3217" s="385"/>
      <c r="F3217" s="385"/>
      <c r="G3217" s="326"/>
      <c r="H3217" s="306"/>
      <c r="I3217" s="1"/>
      <c r="J3217" s="42"/>
      <c r="K3217" s="1"/>
    </row>
    <row r="3218" spans="1:11" s="2" customFormat="1" ht="10.5" x14ac:dyDescent="0.15">
      <c r="A3218" s="41"/>
      <c r="C3218" s="1"/>
      <c r="D3218" s="384" t="s">
        <v>6813</v>
      </c>
      <c r="E3218" s="385"/>
      <c r="F3218" s="385"/>
      <c r="G3218" s="326"/>
      <c r="H3218" s="306"/>
      <c r="I3218" s="1"/>
      <c r="J3218" s="42"/>
      <c r="K3218" s="1"/>
    </row>
    <row r="3219" spans="1:11" s="2" customFormat="1" ht="10.5" x14ac:dyDescent="0.15">
      <c r="A3219" s="41"/>
      <c r="C3219" s="1"/>
      <c r="D3219" s="384" t="s">
        <v>6814</v>
      </c>
      <c r="E3219" s="385"/>
      <c r="F3219" s="385"/>
      <c r="G3219" s="326"/>
      <c r="H3219" s="306"/>
      <c r="I3219" s="1"/>
      <c r="J3219" s="42"/>
      <c r="K3219" s="1"/>
    </row>
    <row r="3220" spans="1:11" s="2" customFormat="1" ht="10.5" x14ac:dyDescent="0.15">
      <c r="A3220" s="41"/>
      <c r="C3220" s="1"/>
      <c r="D3220" s="384" t="s">
        <v>6815</v>
      </c>
      <c r="E3220" s="385"/>
      <c r="F3220" s="385"/>
      <c r="G3220" s="326"/>
      <c r="H3220" s="306"/>
      <c r="I3220" s="1"/>
      <c r="J3220" s="42"/>
      <c r="K3220" s="1"/>
    </row>
    <row r="3221" spans="1:11" s="2" customFormat="1" ht="10.5" x14ac:dyDescent="0.15">
      <c r="A3221" s="41"/>
      <c r="C3221" s="1"/>
      <c r="D3221" s="384" t="s">
        <v>6816</v>
      </c>
      <c r="E3221" s="385"/>
      <c r="F3221" s="385"/>
      <c r="G3221" s="326"/>
      <c r="H3221" s="306"/>
      <c r="I3221" s="1"/>
      <c r="J3221" s="42"/>
      <c r="K3221" s="1"/>
    </row>
    <row r="3222" spans="1:11" s="2" customFormat="1" ht="10.5" x14ac:dyDescent="0.15">
      <c r="A3222" s="41"/>
      <c r="C3222" s="1"/>
      <c r="D3222" s="384" t="s">
        <v>6817</v>
      </c>
      <c r="E3222" s="385"/>
      <c r="F3222" s="385"/>
      <c r="G3222" s="326"/>
      <c r="H3222" s="306"/>
      <c r="I3222" s="1"/>
      <c r="J3222" s="42"/>
      <c r="K3222" s="1"/>
    </row>
    <row r="3223" spans="1:11" s="2" customFormat="1" ht="10.5" x14ac:dyDescent="0.15">
      <c r="A3223" s="41"/>
      <c r="C3223" s="3" t="s">
        <v>6811</v>
      </c>
      <c r="D3223" s="387" t="s">
        <v>6818</v>
      </c>
      <c r="E3223" s="388"/>
      <c r="F3223" s="388"/>
      <c r="G3223" s="326"/>
      <c r="H3223" s="306"/>
      <c r="I3223" s="1"/>
      <c r="J3223" s="42"/>
      <c r="K3223" s="1"/>
    </row>
    <row r="3224" spans="1:11" s="2" customFormat="1" ht="10.5" x14ac:dyDescent="0.15">
      <c r="A3224" s="41"/>
      <c r="C3224" s="3" t="s">
        <v>6811</v>
      </c>
      <c r="D3224" s="384" t="s">
        <v>6819</v>
      </c>
      <c r="E3224" s="388"/>
      <c r="F3224" s="388"/>
      <c r="G3224" s="326"/>
      <c r="H3224" s="306"/>
      <c r="I3224" s="1"/>
      <c r="J3224" s="42"/>
      <c r="K3224" s="1"/>
    </row>
    <row r="3225" spans="1:11" s="2" customFormat="1" ht="10.5" x14ac:dyDescent="0.15">
      <c r="A3225" s="41"/>
      <c r="B3225" s="1"/>
      <c r="C3225" s="3"/>
      <c r="D3225" s="383"/>
      <c r="E3225" s="383"/>
      <c r="G3225" s="326"/>
      <c r="H3225" s="306"/>
      <c r="I3225" s="1"/>
      <c r="J3225" s="42"/>
      <c r="K3225" s="1"/>
    </row>
    <row r="3226" spans="1:11" s="2" customFormat="1" ht="10.5" x14ac:dyDescent="0.15">
      <c r="A3226" s="41"/>
      <c r="B3226" s="42"/>
      <c r="C3226" s="3"/>
      <c r="D3226" s="384" t="s">
        <v>6820</v>
      </c>
      <c r="E3226" s="385"/>
      <c r="F3226" s="385"/>
      <c r="G3226" s="326"/>
      <c r="H3226" s="306"/>
      <c r="I3226" s="1"/>
      <c r="J3226" s="42"/>
      <c r="K3226" s="42"/>
    </row>
    <row r="3227" spans="1:11" s="2" customFormat="1" ht="10.5" x14ac:dyDescent="0.15">
      <c r="A3227" s="41"/>
      <c r="B3227" s="1"/>
      <c r="C3227" s="3"/>
      <c r="D3227" s="384" t="s">
        <v>6821</v>
      </c>
      <c r="E3227" s="385"/>
      <c r="F3227" s="385"/>
      <c r="G3227" s="326"/>
      <c r="H3227" s="306"/>
      <c r="I3227" s="1"/>
      <c r="J3227" s="42"/>
      <c r="K3227" s="1"/>
    </row>
    <row r="3228" spans="1:11" s="2" customFormat="1" ht="10.5" x14ac:dyDescent="0.15">
      <c r="A3228" s="41"/>
      <c r="B3228" s="1"/>
      <c r="C3228" s="3"/>
      <c r="D3228" s="384" t="s">
        <v>6822</v>
      </c>
      <c r="E3228" s="385"/>
      <c r="F3228" s="385"/>
      <c r="G3228" s="326"/>
      <c r="H3228" s="306"/>
      <c r="I3228" s="1"/>
      <c r="J3228" s="42"/>
      <c r="K3228" s="1"/>
    </row>
    <row r="3229" spans="1:11" s="2" customFormat="1" ht="10.5" x14ac:dyDescent="0.15">
      <c r="A3229" s="41"/>
      <c r="B3229" s="1"/>
      <c r="C3229" s="3"/>
      <c r="D3229" s="384" t="s">
        <v>6823</v>
      </c>
      <c r="E3229" s="385"/>
      <c r="F3229" s="385"/>
      <c r="G3229" s="326"/>
      <c r="H3229" s="306"/>
      <c r="I3229" s="1"/>
      <c r="J3229" s="42"/>
      <c r="K3229" s="1"/>
    </row>
    <row r="3230" spans="1:11" s="2" customFormat="1" ht="10.5" x14ac:dyDescent="0.15">
      <c r="A3230" s="41"/>
      <c r="B3230" s="1"/>
      <c r="C3230" s="3"/>
      <c r="D3230" s="384" t="s">
        <v>6824</v>
      </c>
      <c r="E3230" s="385"/>
      <c r="F3230" s="385"/>
      <c r="G3230" s="326"/>
      <c r="H3230" s="306"/>
      <c r="I3230" s="1"/>
      <c r="J3230" s="42"/>
      <c r="K3230" s="1"/>
    </row>
    <row r="3231" spans="1:11" s="2" customFormat="1" ht="10.5" x14ac:dyDescent="0.15">
      <c r="A3231" s="41"/>
      <c r="B3231" s="1"/>
      <c r="C3231" s="3"/>
      <c r="D3231" s="383"/>
      <c r="E3231" s="389"/>
      <c r="F3231" s="389"/>
      <c r="G3231" s="326"/>
      <c r="H3231" s="306"/>
      <c r="I3231" s="1"/>
      <c r="J3231" s="42"/>
      <c r="K3231" s="1"/>
    </row>
    <row r="3232" spans="1:11" s="2" customFormat="1" ht="10.5" x14ac:dyDescent="0.15">
      <c r="A3232" s="41"/>
      <c r="B3232" s="1"/>
      <c r="C3232" s="3"/>
      <c r="G3232" s="326"/>
      <c r="H3232" s="306"/>
      <c r="I3232" s="1"/>
      <c r="J3232" s="42"/>
      <c r="K3232" s="1"/>
    </row>
    <row r="3233" spans="1:11" s="2" customFormat="1" ht="10.5" x14ac:dyDescent="0.15">
      <c r="A3233" s="41"/>
      <c r="B3233" s="42"/>
      <c r="C3233" s="3"/>
      <c r="D3233" s="2" t="s">
        <v>6825</v>
      </c>
      <c r="E3233" s="383" t="s">
        <v>6826</v>
      </c>
      <c r="G3233" s="188"/>
      <c r="H3233" s="46"/>
      <c r="I3233" s="15"/>
      <c r="J3233" s="191"/>
      <c r="K3233" s="42"/>
    </row>
    <row r="3234" spans="1:11" s="2" customFormat="1" ht="10.5" x14ac:dyDescent="0.15">
      <c r="A3234" s="41"/>
      <c r="B3234" s="1"/>
      <c r="C3234" s="3"/>
      <c r="D3234" s="2" t="s">
        <v>6825</v>
      </c>
      <c r="E3234" s="383" t="s">
        <v>6827</v>
      </c>
      <c r="G3234" s="188"/>
      <c r="H3234" s="46"/>
      <c r="I3234" s="15"/>
      <c r="J3234" s="191"/>
      <c r="K3234" s="1"/>
    </row>
    <row r="3235" spans="1:11" s="2" customFormat="1" ht="10.5" x14ac:dyDescent="0.15">
      <c r="A3235" s="41"/>
      <c r="B3235" s="1"/>
      <c r="C3235" s="3"/>
      <c r="D3235" s="2" t="s">
        <v>6825</v>
      </c>
      <c r="E3235" s="383" t="s">
        <v>6828</v>
      </c>
      <c r="F3235" s="383"/>
      <c r="G3235" s="188"/>
      <c r="H3235" s="46"/>
      <c r="I3235" s="15"/>
      <c r="J3235" s="191"/>
      <c r="K3235" s="1"/>
    </row>
    <row r="3236" spans="1:11" s="2" customFormat="1" ht="10.5" x14ac:dyDescent="0.15">
      <c r="A3236" s="41"/>
      <c r="B3236" s="1"/>
      <c r="C3236" s="3"/>
      <c r="D3236" s="2" t="s">
        <v>6825</v>
      </c>
      <c r="E3236" s="390" t="s">
        <v>6829</v>
      </c>
      <c r="F3236" s="383" t="s">
        <v>6830</v>
      </c>
      <c r="G3236" s="188"/>
      <c r="H3236" s="46"/>
      <c r="I3236" s="15"/>
      <c r="J3236" s="191"/>
      <c r="K3236" s="1"/>
    </row>
    <row r="3237" spans="1:11" s="2" customFormat="1" ht="21" x14ac:dyDescent="0.15">
      <c r="A3237" s="41"/>
      <c r="B3237" s="1"/>
      <c r="C3237" s="3"/>
      <c r="D3237" s="2" t="s">
        <v>6825</v>
      </c>
      <c r="E3237" s="390" t="s">
        <v>6831</v>
      </c>
      <c r="F3237" s="390" t="s">
        <v>6832</v>
      </c>
      <c r="G3237" s="188"/>
      <c r="H3237" s="46"/>
      <c r="I3237" s="15"/>
      <c r="J3237" s="191"/>
      <c r="K3237" s="1"/>
    </row>
    <row r="3238" spans="1:11" s="2" customFormat="1" ht="10.5" x14ac:dyDescent="0.15">
      <c r="A3238" s="41"/>
      <c r="B3238" s="1"/>
      <c r="C3238" s="3"/>
      <c r="E3238" s="390"/>
      <c r="F3238" s="390" t="s">
        <v>6833</v>
      </c>
      <c r="G3238" s="188"/>
      <c r="H3238" s="46"/>
      <c r="I3238" s="15"/>
      <c r="J3238" s="191"/>
      <c r="K3238" s="1"/>
    </row>
    <row r="3239" spans="1:11" s="2" customFormat="1" ht="10.5" x14ac:dyDescent="0.15">
      <c r="A3239" s="41"/>
      <c r="B3239" s="42"/>
      <c r="C3239" s="3"/>
      <c r="D3239" s="2" t="s">
        <v>6825</v>
      </c>
      <c r="E3239" s="390" t="s">
        <v>6834</v>
      </c>
      <c r="G3239" s="188"/>
      <c r="H3239" s="46"/>
      <c r="I3239" s="15"/>
      <c r="J3239" s="191"/>
      <c r="K3239" s="42"/>
    </row>
    <row r="3240" spans="1:11" s="2" customFormat="1" ht="21" x14ac:dyDescent="0.15">
      <c r="A3240" s="41"/>
      <c r="B3240" s="42"/>
      <c r="C3240" s="3"/>
      <c r="D3240" s="2" t="s">
        <v>6835</v>
      </c>
      <c r="E3240" s="390" t="s">
        <v>6836</v>
      </c>
      <c r="F3240" s="383" t="s">
        <v>6837</v>
      </c>
      <c r="G3240" s="188"/>
      <c r="H3240" s="46"/>
      <c r="I3240" s="15"/>
      <c r="J3240" s="191"/>
      <c r="K3240" s="42"/>
    </row>
    <row r="3241" spans="1:11" s="2" customFormat="1" ht="21" x14ac:dyDescent="0.15">
      <c r="A3241" s="41"/>
      <c r="B3241" s="42"/>
      <c r="C3241" s="3"/>
      <c r="D3241" s="2" t="s">
        <v>6825</v>
      </c>
      <c r="E3241" s="383" t="s">
        <v>6838</v>
      </c>
      <c r="G3241" s="188"/>
      <c r="H3241" s="46"/>
      <c r="I3241" s="15"/>
      <c r="J3241" s="191"/>
      <c r="K3241" s="42"/>
    </row>
    <row r="3242" spans="1:11" s="2" customFormat="1" ht="10.5" x14ac:dyDescent="0.15">
      <c r="A3242" s="41"/>
      <c r="B3242" s="42"/>
      <c r="C3242" s="3"/>
      <c r="D3242" s="2" t="s">
        <v>6825</v>
      </c>
      <c r="E3242" s="383" t="s">
        <v>6839</v>
      </c>
      <c r="G3242" s="188"/>
      <c r="H3242" s="46"/>
      <c r="I3242" s="15"/>
      <c r="J3242" s="191"/>
      <c r="K3242" s="42"/>
    </row>
    <row r="3243" spans="1:11" s="2" customFormat="1" ht="10.5" x14ac:dyDescent="0.15">
      <c r="A3243" s="41"/>
      <c r="B3243" s="42"/>
      <c r="C3243" s="3"/>
      <c r="D3243" s="2" t="s">
        <v>6825</v>
      </c>
      <c r="E3243" s="383" t="s">
        <v>6840</v>
      </c>
      <c r="G3243" s="188"/>
      <c r="H3243" s="46"/>
      <c r="I3243" s="15"/>
      <c r="J3243" s="191"/>
      <c r="K3243" s="42"/>
    </row>
    <row r="3244" spans="1:11" s="2" customFormat="1" ht="10.5" x14ac:dyDescent="0.15">
      <c r="A3244" s="41"/>
      <c r="B3244" s="42"/>
      <c r="C3244" s="3"/>
      <c r="D3244" s="2" t="s">
        <v>6825</v>
      </c>
      <c r="E3244" s="390" t="s">
        <v>6841</v>
      </c>
      <c r="G3244" s="188"/>
      <c r="H3244" s="46"/>
      <c r="I3244" s="15"/>
      <c r="J3244" s="191"/>
      <c r="K3244" s="42"/>
    </row>
    <row r="3245" spans="1:11" s="2" customFormat="1" ht="10.5" x14ac:dyDescent="0.15">
      <c r="A3245" s="41"/>
      <c r="B3245" s="42"/>
      <c r="C3245" s="3"/>
      <c r="D3245" s="2" t="s">
        <v>6842</v>
      </c>
      <c r="E3245" s="390" t="s">
        <v>6843</v>
      </c>
      <c r="F3245" s="43"/>
      <c r="G3245" s="188"/>
      <c r="H3245" s="46"/>
      <c r="I3245" s="15"/>
      <c r="J3245" s="191"/>
      <c r="K3245" s="42"/>
    </row>
    <row r="3246" spans="1:11" s="2" customFormat="1" ht="10.5" x14ac:dyDescent="0.15">
      <c r="A3246" s="41"/>
      <c r="C3246" s="260" t="s">
        <v>6811</v>
      </c>
      <c r="D3246" s="2" t="s">
        <v>6844</v>
      </c>
      <c r="E3246" s="383" t="s">
        <v>6845</v>
      </c>
      <c r="F3246" s="43" t="s">
        <v>2048</v>
      </c>
      <c r="G3246" s="188"/>
      <c r="H3246" s="46"/>
      <c r="I3246" s="15"/>
      <c r="J3246" s="191"/>
      <c r="K3246" s="42"/>
    </row>
    <row r="3247" spans="1:11" s="2" customFormat="1" ht="10.5" x14ac:dyDescent="0.15">
      <c r="A3247" s="41"/>
      <c r="B3247" s="42"/>
      <c r="C3247" s="5"/>
      <c r="D3247" s="2" t="s">
        <v>6825</v>
      </c>
      <c r="E3247" s="383" t="s">
        <v>6846</v>
      </c>
      <c r="F3247" s="2" t="s">
        <v>6847</v>
      </c>
      <c r="G3247" s="188"/>
      <c r="H3247" s="46"/>
      <c r="I3247" s="15"/>
      <c r="J3247" s="191"/>
      <c r="K3247" s="42"/>
    </row>
    <row r="3248" spans="1:11" s="2" customFormat="1" ht="21" x14ac:dyDescent="0.15">
      <c r="A3248" s="41"/>
      <c r="B3248" s="42"/>
      <c r="C3248" s="3"/>
      <c r="D3248" s="2" t="s">
        <v>6825</v>
      </c>
      <c r="E3248" s="383" t="s">
        <v>6848</v>
      </c>
      <c r="G3248" s="188"/>
      <c r="H3248" s="46"/>
      <c r="I3248" s="15"/>
      <c r="J3248" s="191"/>
      <c r="K3248" s="42"/>
    </row>
    <row r="3249" spans="1:11" s="2" customFormat="1" ht="10.5" x14ac:dyDescent="0.15">
      <c r="A3249" s="41"/>
      <c r="B3249" s="42"/>
      <c r="C3249" s="3"/>
      <c r="D3249" s="2" t="s">
        <v>6825</v>
      </c>
      <c r="E3249" s="43" t="s">
        <v>6849</v>
      </c>
      <c r="F3249" s="43" t="s">
        <v>6847</v>
      </c>
      <c r="G3249" s="188"/>
      <c r="H3249" s="46"/>
      <c r="I3249" s="15"/>
      <c r="J3249" s="191"/>
      <c r="K3249" s="42"/>
    </row>
    <row r="3250" spans="1:11" s="2" customFormat="1" ht="10.5" x14ac:dyDescent="0.15">
      <c r="A3250" s="41"/>
      <c r="B3250" s="42"/>
      <c r="C3250" s="3"/>
      <c r="D3250" s="2" t="s">
        <v>6825</v>
      </c>
      <c r="E3250" s="383" t="s">
        <v>6850</v>
      </c>
      <c r="G3250" s="188"/>
      <c r="H3250" s="46"/>
      <c r="I3250" s="15"/>
      <c r="J3250" s="191"/>
      <c r="K3250" s="42"/>
    </row>
    <row r="3251" spans="1:11" s="2" customFormat="1" ht="21" x14ac:dyDescent="0.15">
      <c r="A3251" s="41"/>
      <c r="B3251" s="42"/>
      <c r="C3251" s="3"/>
      <c r="D3251" s="2" t="s">
        <v>6851</v>
      </c>
      <c r="E3251" s="383" t="s">
        <v>6852</v>
      </c>
      <c r="F3251" s="2" t="s">
        <v>6853</v>
      </c>
      <c r="G3251" s="188"/>
      <c r="H3251" s="46"/>
      <c r="I3251" s="15"/>
      <c r="J3251" s="191"/>
      <c r="K3251" s="42"/>
    </row>
    <row r="3252" spans="1:11" s="2" customFormat="1" ht="10.5" x14ac:dyDescent="0.15">
      <c r="A3252" s="41"/>
      <c r="B3252" s="42"/>
      <c r="C3252" s="3"/>
      <c r="D3252" s="2" t="s">
        <v>6844</v>
      </c>
      <c r="E3252" s="383" t="s">
        <v>6854</v>
      </c>
      <c r="G3252" s="188"/>
      <c r="H3252" s="46"/>
      <c r="I3252" s="15"/>
      <c r="J3252" s="191"/>
      <c r="K3252" s="42"/>
    </row>
    <row r="3253" spans="1:11" s="2" customFormat="1" ht="10.5" x14ac:dyDescent="0.15">
      <c r="A3253" s="41"/>
      <c r="B3253" s="42"/>
      <c r="C3253" s="3"/>
      <c r="D3253" s="2" t="s">
        <v>6825</v>
      </c>
      <c r="E3253" s="383" t="s">
        <v>6855</v>
      </c>
      <c r="G3253" s="188"/>
      <c r="H3253" s="46"/>
      <c r="I3253" s="15"/>
      <c r="J3253" s="191"/>
      <c r="K3253" s="42"/>
    </row>
    <row r="3254" spans="1:11" s="2" customFormat="1" ht="10.5" x14ac:dyDescent="0.15">
      <c r="A3254" s="41"/>
      <c r="B3254" s="42"/>
      <c r="C3254" s="3"/>
      <c r="D3254" s="2" t="s">
        <v>6825</v>
      </c>
      <c r="E3254" s="383" t="s">
        <v>6856</v>
      </c>
      <c r="G3254" s="188"/>
      <c r="H3254" s="46"/>
      <c r="I3254" s="15"/>
      <c r="J3254" s="191"/>
      <c r="K3254" s="42"/>
    </row>
    <row r="3255" spans="1:11" s="2" customFormat="1" ht="10.5" x14ac:dyDescent="0.15">
      <c r="A3255" s="41"/>
      <c r="B3255" s="42"/>
      <c r="C3255" s="3"/>
      <c r="D3255" s="2" t="s">
        <v>6825</v>
      </c>
      <c r="E3255" s="383" t="s">
        <v>6857</v>
      </c>
      <c r="F3255" s="2" t="s">
        <v>6858</v>
      </c>
      <c r="G3255" s="188"/>
      <c r="H3255" s="46"/>
      <c r="I3255" s="15"/>
      <c r="J3255" s="191"/>
      <c r="K3255" s="42"/>
    </row>
    <row r="3256" spans="1:11" s="2" customFormat="1" ht="10.5" x14ac:dyDescent="0.15">
      <c r="A3256" s="41"/>
      <c r="B3256" s="42"/>
      <c r="C3256" s="3"/>
      <c r="D3256" s="2" t="s">
        <v>6825</v>
      </c>
      <c r="E3256" s="383" t="s">
        <v>6859</v>
      </c>
      <c r="G3256" s="188"/>
      <c r="H3256" s="46"/>
      <c r="I3256" s="15"/>
      <c r="J3256" s="191"/>
      <c r="K3256" s="42"/>
    </row>
    <row r="3257" spans="1:11" s="2" customFormat="1" ht="10.5" x14ac:dyDescent="0.15">
      <c r="A3257" s="41"/>
      <c r="B3257" s="42"/>
      <c r="C3257" s="3"/>
      <c r="D3257" s="2" t="s">
        <v>6860</v>
      </c>
      <c r="E3257" s="383" t="s">
        <v>6861</v>
      </c>
      <c r="F3257" s="2" t="s">
        <v>6862</v>
      </c>
      <c r="G3257" s="188"/>
      <c r="H3257" s="46"/>
      <c r="I3257" s="15"/>
      <c r="J3257" s="191"/>
      <c r="K3257" s="42"/>
    </row>
    <row r="3258" spans="1:11" s="2" customFormat="1" ht="10.5" x14ac:dyDescent="0.15">
      <c r="A3258" s="41"/>
      <c r="B3258" s="42"/>
      <c r="C3258" s="3"/>
      <c r="D3258" s="2" t="s">
        <v>6825</v>
      </c>
      <c r="E3258" s="383" t="s">
        <v>6863</v>
      </c>
      <c r="F3258" s="43" t="s">
        <v>6847</v>
      </c>
      <c r="G3258" s="188"/>
      <c r="H3258" s="46"/>
      <c r="I3258" s="15"/>
      <c r="J3258" s="191"/>
      <c r="K3258" s="42"/>
    </row>
    <row r="3259" spans="1:11" s="2" customFormat="1" ht="10.5" x14ac:dyDescent="0.15">
      <c r="A3259" s="41"/>
      <c r="B3259" s="42"/>
      <c r="C3259" s="5"/>
      <c r="D3259" s="2" t="s">
        <v>6825</v>
      </c>
      <c r="E3259" s="383" t="s">
        <v>6864</v>
      </c>
      <c r="G3259" s="188"/>
      <c r="H3259" s="46"/>
      <c r="I3259" s="15"/>
      <c r="J3259" s="191"/>
      <c r="K3259" s="42"/>
    </row>
    <row r="3260" spans="1:11" s="2" customFormat="1" ht="10.5" x14ac:dyDescent="0.15">
      <c r="A3260" s="41"/>
      <c r="B3260" s="42"/>
      <c r="C3260" s="5"/>
      <c r="D3260" s="2" t="s">
        <v>6865</v>
      </c>
      <c r="E3260" s="383" t="s">
        <v>6866</v>
      </c>
      <c r="F3260" s="2" t="s">
        <v>6867</v>
      </c>
      <c r="G3260" s="188"/>
      <c r="H3260" s="46"/>
      <c r="I3260" s="15"/>
      <c r="J3260" s="191"/>
      <c r="K3260" s="42"/>
    </row>
    <row r="3261" spans="1:11" s="2" customFormat="1" ht="21" x14ac:dyDescent="0.15">
      <c r="A3261" s="41"/>
      <c r="B3261" s="42"/>
      <c r="C3261" s="3"/>
      <c r="D3261" s="2" t="s">
        <v>6825</v>
      </c>
      <c r="E3261" s="383" t="s">
        <v>6868</v>
      </c>
      <c r="F3261" s="2" t="s">
        <v>6869</v>
      </c>
      <c r="G3261" s="188"/>
      <c r="H3261" s="46"/>
      <c r="I3261" s="15"/>
      <c r="J3261" s="191"/>
      <c r="K3261" s="42"/>
    </row>
    <row r="3262" spans="1:11" s="2" customFormat="1" ht="10.5" x14ac:dyDescent="0.15">
      <c r="A3262" s="41"/>
      <c r="B3262" s="42"/>
      <c r="C3262" s="5"/>
      <c r="D3262" s="2" t="s">
        <v>6825</v>
      </c>
      <c r="E3262" s="383" t="s">
        <v>6870</v>
      </c>
      <c r="G3262" s="188"/>
      <c r="H3262" s="46"/>
      <c r="I3262" s="15"/>
      <c r="J3262" s="191"/>
      <c r="K3262" s="42"/>
    </row>
    <row r="3263" spans="1:11" s="2" customFormat="1" ht="10.5" x14ac:dyDescent="0.15">
      <c r="A3263" s="41"/>
      <c r="B3263" s="42"/>
      <c r="C3263" s="3"/>
      <c r="D3263" s="2" t="s">
        <v>6825</v>
      </c>
      <c r="E3263" s="383" t="s">
        <v>6871</v>
      </c>
      <c r="G3263" s="188"/>
      <c r="H3263" s="46"/>
      <c r="I3263" s="15"/>
      <c r="J3263" s="191"/>
      <c r="K3263" s="42"/>
    </row>
    <row r="3264" spans="1:11" s="2" customFormat="1" ht="10.5" x14ac:dyDescent="0.15">
      <c r="A3264" s="41"/>
      <c r="B3264" s="42"/>
      <c r="C3264" s="3"/>
      <c r="D3264" s="2" t="s">
        <v>6825</v>
      </c>
      <c r="E3264" s="383" t="s">
        <v>6872</v>
      </c>
      <c r="F3264" s="43" t="s">
        <v>6847</v>
      </c>
      <c r="G3264" s="188"/>
      <c r="H3264" s="46"/>
      <c r="I3264" s="15"/>
      <c r="J3264" s="191"/>
      <c r="K3264" s="42"/>
    </row>
    <row r="3265" spans="1:11" s="2" customFormat="1" ht="21" x14ac:dyDescent="0.15">
      <c r="A3265" s="41"/>
      <c r="B3265" s="42"/>
      <c r="C3265" s="3"/>
      <c r="D3265" s="2" t="s">
        <v>6835</v>
      </c>
      <c r="E3265" s="383" t="s">
        <v>6873</v>
      </c>
      <c r="F3265" s="383" t="s">
        <v>6874</v>
      </c>
      <c r="G3265" s="188"/>
      <c r="H3265" s="46"/>
      <c r="I3265" s="15"/>
      <c r="J3265" s="191"/>
      <c r="K3265" s="42"/>
    </row>
    <row r="3266" spans="1:11" s="2" customFormat="1" ht="10.5" x14ac:dyDescent="0.15">
      <c r="A3266" s="41"/>
      <c r="B3266" s="42"/>
      <c r="C3266" s="3"/>
      <c r="D3266" s="2" t="s">
        <v>6865</v>
      </c>
      <c r="E3266" s="383" t="s">
        <v>5954</v>
      </c>
      <c r="F3266" s="2" t="s">
        <v>6875</v>
      </c>
      <c r="G3266" s="188"/>
      <c r="H3266" s="46"/>
      <c r="I3266" s="15"/>
      <c r="J3266" s="191"/>
      <c r="K3266" s="42"/>
    </row>
    <row r="3267" spans="1:11" s="2" customFormat="1" ht="10.5" x14ac:dyDescent="0.15">
      <c r="A3267" s="41"/>
      <c r="B3267" s="42"/>
      <c r="C3267" s="3"/>
      <c r="D3267" s="2" t="s">
        <v>6825</v>
      </c>
      <c r="E3267" s="383" t="s">
        <v>6876</v>
      </c>
      <c r="F3267" s="43" t="s">
        <v>6847</v>
      </c>
      <c r="G3267" s="188"/>
      <c r="H3267" s="46"/>
      <c r="I3267" s="15"/>
      <c r="J3267" s="191"/>
      <c r="K3267" s="42"/>
    </row>
    <row r="3268" spans="1:11" s="2" customFormat="1" ht="10.5" x14ac:dyDescent="0.15">
      <c r="A3268" s="41"/>
      <c r="B3268" s="42"/>
      <c r="C3268" s="3"/>
      <c r="D3268" s="2" t="s">
        <v>6825</v>
      </c>
      <c r="E3268" s="383" t="s">
        <v>6877</v>
      </c>
      <c r="G3268" s="188"/>
      <c r="H3268" s="46"/>
      <c r="I3268" s="15"/>
      <c r="J3268" s="191"/>
      <c r="K3268" s="42"/>
    </row>
    <row r="3269" spans="1:11" s="2" customFormat="1" ht="21" x14ac:dyDescent="0.15">
      <c r="A3269" s="41"/>
      <c r="B3269" s="42"/>
      <c r="C3269" s="3"/>
      <c r="D3269" s="2" t="s">
        <v>6825</v>
      </c>
      <c r="E3269" s="383" t="s">
        <v>6878</v>
      </c>
      <c r="F3269" s="2" t="s">
        <v>6879</v>
      </c>
      <c r="G3269" s="188"/>
      <c r="H3269" s="46"/>
      <c r="I3269" s="15"/>
      <c r="J3269" s="191"/>
      <c r="K3269" s="42"/>
    </row>
    <row r="3270" spans="1:11" s="2" customFormat="1" ht="10.5" x14ac:dyDescent="0.15">
      <c r="A3270" s="41"/>
      <c r="B3270" s="42"/>
      <c r="C3270" s="3"/>
      <c r="D3270" s="2" t="s">
        <v>6825</v>
      </c>
      <c r="E3270" s="383" t="s">
        <v>6880</v>
      </c>
      <c r="F3270" s="383" t="s">
        <v>6881</v>
      </c>
      <c r="G3270" s="188"/>
      <c r="H3270" s="46"/>
      <c r="I3270" s="15"/>
      <c r="J3270" s="191"/>
      <c r="K3270" s="42"/>
    </row>
    <row r="3271" spans="1:11" s="2" customFormat="1" ht="10.5" x14ac:dyDescent="0.15">
      <c r="A3271" s="41"/>
      <c r="B3271" s="42"/>
      <c r="C3271" s="3" t="s">
        <v>6811</v>
      </c>
      <c r="D3271" s="2" t="s">
        <v>6825</v>
      </c>
      <c r="E3271" s="383" t="s">
        <v>6882</v>
      </c>
      <c r="F3271" s="383"/>
      <c r="G3271" s="188"/>
      <c r="H3271" s="46"/>
      <c r="I3271" s="15"/>
      <c r="J3271" s="191"/>
      <c r="K3271" s="42"/>
    </row>
    <row r="3272" spans="1:11" s="2" customFormat="1" ht="10.5" x14ac:dyDescent="0.15">
      <c r="A3272" s="41"/>
      <c r="B3272" s="42"/>
      <c r="C3272" s="3"/>
      <c r="D3272" s="2" t="s">
        <v>6883</v>
      </c>
      <c r="E3272" s="383" t="s">
        <v>6884</v>
      </c>
      <c r="G3272" s="188"/>
      <c r="H3272" s="46"/>
      <c r="I3272" s="15"/>
      <c r="J3272" s="191"/>
      <c r="K3272" s="42"/>
    </row>
    <row r="3273" spans="1:11" s="2" customFormat="1" ht="10.5" x14ac:dyDescent="0.15">
      <c r="A3273" s="41"/>
      <c r="B3273" s="42"/>
      <c r="C3273" s="3"/>
      <c r="D3273" s="2" t="s">
        <v>6844</v>
      </c>
      <c r="E3273" s="383" t="s">
        <v>6885</v>
      </c>
      <c r="F3273" s="2" t="s">
        <v>6886</v>
      </c>
      <c r="G3273" s="188"/>
      <c r="H3273" s="46"/>
      <c r="I3273" s="15"/>
      <c r="J3273" s="191"/>
      <c r="K3273" s="42"/>
    </row>
    <row r="3274" spans="1:11" s="2" customFormat="1" ht="10.5" x14ac:dyDescent="0.15">
      <c r="A3274" s="41"/>
      <c r="B3274" s="42"/>
      <c r="C3274" s="3"/>
      <c r="D3274" s="2" t="s">
        <v>6825</v>
      </c>
      <c r="E3274" s="383" t="s">
        <v>6887</v>
      </c>
      <c r="G3274" s="188"/>
      <c r="H3274" s="46"/>
      <c r="I3274" s="15"/>
      <c r="J3274" s="191"/>
      <c r="K3274" s="42"/>
    </row>
    <row r="3275" spans="1:11" s="2" customFormat="1" ht="10.5" x14ac:dyDescent="0.15">
      <c r="A3275" s="41"/>
      <c r="B3275" s="42"/>
      <c r="C3275" s="3"/>
      <c r="D3275" s="2" t="s">
        <v>6825</v>
      </c>
      <c r="E3275" s="383" t="s">
        <v>6888</v>
      </c>
      <c r="F3275" s="2" t="s">
        <v>6889</v>
      </c>
      <c r="G3275" s="188"/>
      <c r="H3275" s="46"/>
      <c r="I3275" s="15"/>
      <c r="J3275" s="191"/>
      <c r="K3275" s="42"/>
    </row>
    <row r="3276" spans="1:11" s="2" customFormat="1" ht="10.5" x14ac:dyDescent="0.15">
      <c r="A3276" s="41"/>
      <c r="B3276" s="42"/>
      <c r="C3276" s="3"/>
      <c r="D3276" s="2" t="s">
        <v>6825</v>
      </c>
      <c r="E3276" s="383" t="s">
        <v>6890</v>
      </c>
      <c r="F3276" s="383" t="s">
        <v>6891</v>
      </c>
      <c r="G3276" s="188"/>
      <c r="H3276" s="46"/>
      <c r="I3276" s="15"/>
      <c r="J3276" s="191"/>
      <c r="K3276" s="42"/>
    </row>
    <row r="3277" spans="1:11" s="2" customFormat="1" ht="10.5" x14ac:dyDescent="0.15">
      <c r="A3277" s="41"/>
      <c r="B3277" s="42"/>
      <c r="C3277" s="3" t="s">
        <v>6811</v>
      </c>
      <c r="D3277" s="2" t="s">
        <v>6825</v>
      </c>
      <c r="E3277" s="383" t="s">
        <v>6892</v>
      </c>
      <c r="F3277" s="2" t="s">
        <v>6893</v>
      </c>
      <c r="G3277" s="188"/>
      <c r="H3277" s="46"/>
      <c r="I3277" s="15"/>
      <c r="J3277" s="191"/>
      <c r="K3277" s="42"/>
    </row>
    <row r="3278" spans="1:11" s="2" customFormat="1" ht="10.5" x14ac:dyDescent="0.15">
      <c r="A3278" s="41"/>
      <c r="B3278" s="42"/>
      <c r="C3278" s="3"/>
      <c r="D3278" s="2" t="s">
        <v>6825</v>
      </c>
      <c r="E3278" s="383" t="s">
        <v>6894</v>
      </c>
      <c r="F3278" s="2" t="s">
        <v>6895</v>
      </c>
      <c r="G3278" s="188"/>
      <c r="H3278" s="46"/>
      <c r="I3278" s="15"/>
      <c r="J3278" s="191"/>
      <c r="K3278" s="42"/>
    </row>
    <row r="3279" spans="1:11" s="2" customFormat="1" ht="10.5" x14ac:dyDescent="0.15">
      <c r="A3279" s="41"/>
      <c r="B3279" s="42"/>
      <c r="C3279" s="3"/>
      <c r="D3279" s="2" t="s">
        <v>6825</v>
      </c>
      <c r="E3279" s="383" t="s">
        <v>6896</v>
      </c>
      <c r="F3279" s="383" t="s">
        <v>6897</v>
      </c>
      <c r="G3279" s="188"/>
      <c r="H3279" s="46"/>
      <c r="I3279" s="15"/>
      <c r="J3279" s="191"/>
      <c r="K3279" s="42"/>
    </row>
    <row r="3280" spans="1:11" s="2" customFormat="1" ht="10.5" x14ac:dyDescent="0.15">
      <c r="A3280" s="41"/>
      <c r="B3280" s="42"/>
      <c r="C3280" s="3"/>
      <c r="D3280" s="2" t="s">
        <v>3072</v>
      </c>
      <c r="E3280" s="383" t="s">
        <v>6898</v>
      </c>
      <c r="F3280" s="2" t="s">
        <v>6899</v>
      </c>
      <c r="G3280" s="188"/>
      <c r="H3280" s="46"/>
      <c r="I3280" s="15"/>
      <c r="J3280" s="191"/>
      <c r="K3280" s="42"/>
    </row>
    <row r="3281" spans="1:11" s="2" customFormat="1" ht="10.5" x14ac:dyDescent="0.15">
      <c r="A3281" s="41"/>
      <c r="B3281" s="42"/>
      <c r="C3281" s="3"/>
      <c r="D3281" s="2" t="s">
        <v>6825</v>
      </c>
      <c r="E3281" s="383" t="s">
        <v>6900</v>
      </c>
      <c r="F3281" s="2" t="s">
        <v>6901</v>
      </c>
      <c r="G3281" s="188"/>
      <c r="H3281" s="46"/>
      <c r="I3281" s="15"/>
      <c r="J3281" s="191"/>
      <c r="K3281" s="42"/>
    </row>
    <row r="3282" spans="1:11" s="2" customFormat="1" ht="10.5" x14ac:dyDescent="0.15">
      <c r="A3282" s="41"/>
      <c r="B3282" s="42"/>
      <c r="C3282" s="3"/>
      <c r="D3282" s="2" t="s">
        <v>6825</v>
      </c>
      <c r="E3282" s="383" t="s">
        <v>6902</v>
      </c>
      <c r="F3282" s="2" t="s">
        <v>6903</v>
      </c>
      <c r="G3282" s="188"/>
      <c r="H3282" s="46"/>
      <c r="I3282" s="15"/>
      <c r="J3282" s="191"/>
      <c r="K3282" s="42"/>
    </row>
    <row r="3283" spans="1:11" s="2" customFormat="1" ht="10.5" x14ac:dyDescent="0.15">
      <c r="A3283" s="41"/>
      <c r="B3283" s="42"/>
      <c r="C3283" s="3"/>
      <c r="F3283" s="391"/>
      <c r="G3283" s="188"/>
      <c r="H3283" s="46"/>
      <c r="I3283" s="15"/>
      <c r="J3283" s="191"/>
      <c r="K3283" s="42"/>
    </row>
    <row r="3284" spans="1:11" s="2" customFormat="1" ht="10.5" x14ac:dyDescent="0.15">
      <c r="A3284" s="41"/>
      <c r="B3284" s="42"/>
      <c r="C3284" s="3"/>
      <c r="D3284" s="2" t="s">
        <v>6904</v>
      </c>
      <c r="E3284" s="383" t="s">
        <v>6905</v>
      </c>
      <c r="F3284" s="2" t="s">
        <v>1928</v>
      </c>
      <c r="G3284" s="188"/>
      <c r="H3284" s="46"/>
      <c r="I3284" s="15"/>
      <c r="J3284" s="191"/>
      <c r="K3284" s="42"/>
    </row>
    <row r="3285" spans="1:11" s="2" customFormat="1" ht="10.5" x14ac:dyDescent="0.15">
      <c r="A3285" s="41"/>
      <c r="B3285" s="42"/>
      <c r="C3285" s="3" t="s">
        <v>6811</v>
      </c>
      <c r="D3285" s="2" t="s">
        <v>6906</v>
      </c>
      <c r="E3285" s="2" t="s">
        <v>6907</v>
      </c>
      <c r="F3285" s="2" t="s">
        <v>6908</v>
      </c>
      <c r="G3285" s="188"/>
      <c r="H3285" s="46"/>
      <c r="I3285" s="15"/>
      <c r="J3285" s="191"/>
      <c r="K3285" s="42"/>
    </row>
    <row r="3286" spans="1:11" s="2" customFormat="1" ht="21" x14ac:dyDescent="0.15">
      <c r="A3286" s="41"/>
      <c r="B3286" s="42"/>
      <c r="C3286" s="3"/>
      <c r="F3286" s="2" t="s">
        <v>6909</v>
      </c>
      <c r="G3286" s="188"/>
      <c r="H3286" s="46"/>
      <c r="I3286" s="15"/>
      <c r="J3286" s="191"/>
      <c r="K3286" s="42"/>
    </row>
    <row r="3287" spans="1:11" s="2" customFormat="1" ht="10.5" x14ac:dyDescent="0.15">
      <c r="A3287" s="41"/>
      <c r="B3287" s="42"/>
      <c r="C3287" s="3"/>
      <c r="G3287" s="188"/>
      <c r="H3287" s="46"/>
      <c r="I3287" s="15"/>
      <c r="J3287" s="191"/>
      <c r="K3287" s="42"/>
    </row>
    <row r="3288" spans="1:11" s="2" customFormat="1" ht="10.5" x14ac:dyDescent="0.15">
      <c r="A3288" s="41"/>
      <c r="B3288" s="42"/>
      <c r="C3288" s="3"/>
      <c r="F3288" s="391"/>
      <c r="G3288" s="188"/>
      <c r="H3288" s="46"/>
      <c r="I3288" s="15"/>
      <c r="J3288" s="191"/>
      <c r="K3288" s="42"/>
    </row>
    <row r="3289" spans="1:11" s="2" customFormat="1" thickBot="1" x14ac:dyDescent="0.2">
      <c r="A3289" s="41"/>
      <c r="B3289" s="42"/>
      <c r="C3289" s="15"/>
      <c r="D3289" s="392" t="s">
        <v>6910</v>
      </c>
      <c r="E3289" s="393"/>
      <c r="G3289" s="188"/>
      <c r="H3289" s="46"/>
      <c r="I3289" s="15"/>
      <c r="J3289" s="191"/>
      <c r="K3289" s="42"/>
    </row>
    <row r="3290" spans="1:11" s="2" customFormat="1" ht="10.5" x14ac:dyDescent="0.15">
      <c r="A3290" s="41"/>
      <c r="B3290" s="42"/>
      <c r="C3290" s="3"/>
      <c r="D3290" s="2" t="s">
        <v>6911</v>
      </c>
      <c r="E3290" s="383" t="s">
        <v>6912</v>
      </c>
      <c r="G3290" s="188"/>
      <c r="H3290" s="46"/>
      <c r="I3290" s="15"/>
      <c r="J3290" s="191"/>
      <c r="K3290" s="42"/>
    </row>
    <row r="3291" spans="1:11" s="2" customFormat="1" ht="10.5" x14ac:dyDescent="0.15">
      <c r="A3291" s="41"/>
      <c r="B3291" s="42"/>
      <c r="C3291" s="15"/>
      <c r="D3291" s="2" t="s">
        <v>6913</v>
      </c>
      <c r="E3291" s="383" t="s">
        <v>6914</v>
      </c>
      <c r="G3291" s="188"/>
      <c r="H3291" s="46"/>
      <c r="I3291" s="15"/>
      <c r="J3291" s="191"/>
      <c r="K3291" s="42"/>
    </row>
    <row r="3292" spans="1:11" s="2" customFormat="1" ht="10.5" x14ac:dyDescent="0.15">
      <c r="A3292" s="41"/>
      <c r="B3292" s="42"/>
      <c r="C3292" s="15"/>
      <c r="D3292" s="2" t="s">
        <v>6913</v>
      </c>
      <c r="E3292" s="383" t="s">
        <v>6915</v>
      </c>
      <c r="F3292" s="383" t="s">
        <v>6916</v>
      </c>
      <c r="G3292" s="188"/>
      <c r="H3292" s="46"/>
      <c r="I3292" s="15"/>
      <c r="J3292" s="191"/>
      <c r="K3292" s="42"/>
    </row>
    <row r="3293" spans="1:11" s="2" customFormat="1" ht="10.5" x14ac:dyDescent="0.15">
      <c r="A3293" s="41"/>
      <c r="B3293" s="42"/>
      <c r="C3293" s="15"/>
      <c r="D3293" s="2" t="s">
        <v>6913</v>
      </c>
      <c r="E3293" s="383" t="s">
        <v>6917</v>
      </c>
      <c r="G3293" s="188"/>
      <c r="H3293" s="46"/>
      <c r="I3293" s="15"/>
      <c r="J3293" s="191"/>
      <c r="K3293" s="42"/>
    </row>
    <row r="3294" spans="1:11" s="2" customFormat="1" ht="10.5" x14ac:dyDescent="0.15">
      <c r="A3294" s="41"/>
      <c r="B3294" s="42"/>
      <c r="C3294" s="15"/>
      <c r="D3294" s="2" t="s">
        <v>6918</v>
      </c>
      <c r="E3294" s="383" t="s">
        <v>6919</v>
      </c>
      <c r="G3294" s="188"/>
      <c r="H3294" s="46"/>
      <c r="I3294" s="15"/>
      <c r="J3294" s="191"/>
      <c r="K3294" s="42"/>
    </row>
    <row r="3295" spans="1:11" s="2" customFormat="1" ht="10.5" x14ac:dyDescent="0.15">
      <c r="A3295" s="41"/>
      <c r="B3295" s="42"/>
      <c r="C3295" s="15"/>
      <c r="D3295" s="43"/>
      <c r="E3295" s="43"/>
      <c r="F3295" s="43"/>
      <c r="G3295" s="188"/>
      <c r="H3295" s="46"/>
      <c r="I3295" s="15"/>
      <c r="J3295" s="191"/>
      <c r="K3295" s="42"/>
    </row>
    <row r="3296" spans="1:11" s="2" customFormat="1" ht="10.5" x14ac:dyDescent="0.15">
      <c r="A3296" s="41"/>
      <c r="B3296" s="42"/>
      <c r="C3296" s="15"/>
      <c r="D3296" s="43"/>
      <c r="E3296" s="43"/>
      <c r="F3296" s="43"/>
      <c r="G3296" s="188"/>
      <c r="H3296" s="46"/>
      <c r="I3296" s="15"/>
      <c r="J3296" s="191"/>
      <c r="K3296" s="42"/>
    </row>
    <row r="3297" spans="1:11" s="2" customFormat="1" thickBot="1" x14ac:dyDescent="0.2">
      <c r="A3297" s="41"/>
      <c r="B3297" s="42"/>
      <c r="C3297" s="15"/>
      <c r="D3297" s="394" t="s">
        <v>6920</v>
      </c>
      <c r="E3297" s="393"/>
      <c r="F3297" s="395"/>
      <c r="G3297" s="188"/>
      <c r="H3297" s="46"/>
      <c r="I3297" s="15"/>
      <c r="J3297" s="191"/>
      <c r="K3297" s="42"/>
    </row>
    <row r="3298" spans="1:11" s="2" customFormat="1" ht="76.5" customHeight="1" x14ac:dyDescent="0.15">
      <c r="A3298" s="41"/>
      <c r="B3298" s="42"/>
      <c r="C3298" s="15"/>
      <c r="D3298" s="396" t="s">
        <v>6921</v>
      </c>
      <c r="E3298" s="396"/>
      <c r="F3298" s="396"/>
      <c r="G3298" s="43"/>
      <c r="H3298" s="46"/>
      <c r="I3298" s="15"/>
      <c r="J3298" s="191"/>
      <c r="K3298" s="42"/>
    </row>
  </sheetData>
  <mergeCells count="51">
    <mergeCell ref="D3297:E3297"/>
    <mergeCell ref="D3298:F3298"/>
    <mergeCell ref="D3226:F3226"/>
    <mergeCell ref="D3227:F3227"/>
    <mergeCell ref="D3228:F3228"/>
    <mergeCell ref="D3229:F3229"/>
    <mergeCell ref="D3230:F3230"/>
    <mergeCell ref="D3289:E3289"/>
    <mergeCell ref="D3219:F3219"/>
    <mergeCell ref="D3220:F3220"/>
    <mergeCell ref="D3221:F3221"/>
    <mergeCell ref="D3222:F3222"/>
    <mergeCell ref="D3223:F3223"/>
    <mergeCell ref="D3224:F3224"/>
    <mergeCell ref="D3213:F3213"/>
    <mergeCell ref="D3214:F3214"/>
    <mergeCell ref="D3215:F3215"/>
    <mergeCell ref="D3216:F3216"/>
    <mergeCell ref="D3217:F3217"/>
    <mergeCell ref="D3218:F3218"/>
    <mergeCell ref="D2804:G2804"/>
    <mergeCell ref="D2807:G2807"/>
    <mergeCell ref="D2818:G2818"/>
    <mergeCell ref="D3210:F3210"/>
    <mergeCell ref="D3211:F3211"/>
    <mergeCell ref="D3212:F3212"/>
    <mergeCell ref="D1144:G1144"/>
    <mergeCell ref="D1400:G1400"/>
    <mergeCell ref="D1403:G1403"/>
    <mergeCell ref="D1947:F1947"/>
    <mergeCell ref="D1949:G1949"/>
    <mergeCell ref="D2708:F2708"/>
    <mergeCell ref="E11:F11"/>
    <mergeCell ref="E12:F12"/>
    <mergeCell ref="E13:F13"/>
    <mergeCell ref="D15:G15"/>
    <mergeCell ref="F17:G17"/>
    <mergeCell ref="D1142:G1142"/>
    <mergeCell ref="D7:E7"/>
    <mergeCell ref="F7:G7"/>
    <mergeCell ref="D8:E8"/>
    <mergeCell ref="F8:G8"/>
    <mergeCell ref="D9:E9"/>
    <mergeCell ref="F9:G9"/>
    <mergeCell ref="D2:G2"/>
    <mergeCell ref="D4:E4"/>
    <mergeCell ref="F4:G4"/>
    <mergeCell ref="D5:E5"/>
    <mergeCell ref="F5:G5"/>
    <mergeCell ref="D6:E6"/>
    <mergeCell ref="F6:G6"/>
  </mergeCells>
  <hyperlinks>
    <hyperlink ref="D4" r:id="rId1" display="Läs om Betty Ehrenborg-Posse"/>
    <hyperlink ref="D6" r:id="rId2"/>
    <hyperlink ref="I2992" r:id="rId3"/>
    <hyperlink ref="I3059" r:id="rId4"/>
    <hyperlink ref="I3080" r:id="rId5"/>
    <hyperlink ref="I1182" r:id="rId6"/>
    <hyperlink ref="I1683" r:id="rId7"/>
    <hyperlink ref="I1686" r:id="rId8"/>
    <hyperlink ref="I1684" r:id="rId9"/>
    <hyperlink ref="I1838" r:id="rId10"/>
    <hyperlink ref="I1808" r:id="rId11"/>
    <hyperlink ref="I1863" r:id="rId12"/>
    <hyperlink ref="I1812" r:id="rId13"/>
    <hyperlink ref="I1618" r:id="rId14"/>
    <hyperlink ref="I3031" r:id="rId15"/>
    <hyperlink ref="I3091" r:id="rId16"/>
    <hyperlink ref="I2970" r:id="rId17"/>
    <hyperlink ref="I3185" r:id="rId18"/>
    <hyperlink ref="I3043" r:id="rId19"/>
    <hyperlink ref="I3190" r:id="rId20"/>
    <hyperlink ref="I3096" r:id="rId21"/>
    <hyperlink ref="D7" r:id="rId22"/>
    <hyperlink ref="I3057" r:id="rId23"/>
    <hyperlink ref="I1576" r:id="rId24"/>
    <hyperlink ref="I1462" r:id="rId25"/>
    <hyperlink ref="D8" r:id="rId26"/>
    <hyperlink ref="I1726" r:id="rId27"/>
    <hyperlink ref="I2285" r:id="rId28"/>
    <hyperlink ref="I1695" r:id="rId29"/>
    <hyperlink ref="I2403" r:id="rId30"/>
    <hyperlink ref="I2441" r:id="rId31"/>
    <hyperlink ref="A723" r:id="rId32"/>
    <hyperlink ref="A167" r:id="rId33"/>
    <hyperlink ref="A1128" r:id="rId34"/>
    <hyperlink ref="A2441" r:id="rId35"/>
    <hyperlink ref="A23" r:id="rId36"/>
    <hyperlink ref="A68" r:id="rId37"/>
    <hyperlink ref="A66" r:id="rId38"/>
    <hyperlink ref="A65" r:id="rId39"/>
    <hyperlink ref="A77" r:id="rId40"/>
    <hyperlink ref="A89" r:id="rId41"/>
    <hyperlink ref="A94" r:id="rId42"/>
    <hyperlink ref="A93" r:id="rId43"/>
    <hyperlink ref="A92" r:id="rId44"/>
    <hyperlink ref="A149" r:id="rId45"/>
    <hyperlink ref="A828" r:id="rId46"/>
    <hyperlink ref="A2111" r:id="rId47"/>
    <hyperlink ref="A1988" r:id="rId48" display="KB"/>
    <hyperlink ref="A142" r:id="rId49"/>
    <hyperlink ref="A2110" r:id="rId50"/>
    <hyperlink ref="A2572" r:id="rId51"/>
    <hyperlink ref="A2249" r:id="rId52"/>
    <hyperlink ref="A2269" r:id="rId53"/>
    <hyperlink ref="A2271" r:id="rId54"/>
    <hyperlink ref="A2210" r:id="rId55" display="KB"/>
    <hyperlink ref="A2270" r:id="rId56"/>
    <hyperlink ref="A314" r:id="rId57"/>
    <hyperlink ref="A2286" r:id="rId58"/>
    <hyperlink ref="A1245" r:id="rId59"/>
    <hyperlink ref="A361" r:id="rId60"/>
    <hyperlink ref="A2292" r:id="rId61"/>
    <hyperlink ref="A2365" r:id="rId62"/>
    <hyperlink ref="A2356" r:id="rId63"/>
    <hyperlink ref="A2303" r:id="rId64" display="http://libris.kb.se/bib/1835699"/>
    <hyperlink ref="A1265" r:id="rId65"/>
    <hyperlink ref="A2561" r:id="rId66"/>
    <hyperlink ref="A2704" r:id="rId67"/>
    <hyperlink ref="A74" r:id="rId68"/>
    <hyperlink ref="A2183" r:id="rId69"/>
    <hyperlink ref="A2512" r:id="rId70"/>
    <hyperlink ref="A2624" r:id="rId71"/>
    <hyperlink ref="A2501" r:id="rId72"/>
    <hyperlink ref="A1306" r:id="rId73"/>
    <hyperlink ref="A2585" r:id="rId74"/>
    <hyperlink ref="A2019" r:id="rId75"/>
    <hyperlink ref="A239" r:id="rId76"/>
    <hyperlink ref="A237" r:id="rId77"/>
    <hyperlink ref="A238" r:id="rId78"/>
    <hyperlink ref="A731" r:id="rId79"/>
    <hyperlink ref="A399" r:id="rId80"/>
    <hyperlink ref="A2407" r:id="rId81"/>
    <hyperlink ref="A622" r:id="rId82"/>
    <hyperlink ref="A2119" r:id="rId83"/>
    <hyperlink ref="A2012" r:id="rId84"/>
    <hyperlink ref="A257" r:id="rId85"/>
    <hyperlink ref="A2414" r:id="rId86"/>
    <hyperlink ref="A2184" r:id="rId87"/>
    <hyperlink ref="A2628" r:id="rId88"/>
    <hyperlink ref="A2669" r:id="rId89"/>
    <hyperlink ref="A2683" r:id="rId90"/>
    <hyperlink ref="A2690" r:id="rId91"/>
    <hyperlink ref="A2687" r:id="rId92"/>
    <hyperlink ref="A2323" r:id="rId93"/>
    <hyperlink ref="A2656" r:id="rId94"/>
    <hyperlink ref="A2114" r:id="rId95"/>
    <hyperlink ref="A2322" r:id="rId96"/>
    <hyperlink ref="A876" r:id="rId97"/>
    <hyperlink ref="A2067" r:id="rId98"/>
    <hyperlink ref="A872" r:id="rId99"/>
    <hyperlink ref="A841" r:id="rId100"/>
    <hyperlink ref="A2655" r:id="rId101"/>
    <hyperlink ref="A874" r:id="rId102"/>
    <hyperlink ref="A2685" r:id="rId103"/>
    <hyperlink ref="A191" r:id="rId104"/>
    <hyperlink ref="A830" r:id="rId105"/>
    <hyperlink ref="A2651" r:id="rId106" display="Librir"/>
    <hyperlink ref="A2042" r:id="rId107"/>
    <hyperlink ref="A249" r:id="rId108"/>
    <hyperlink ref="A818" r:id="rId109"/>
    <hyperlink ref="A800" r:id="rId110"/>
    <hyperlink ref="A2602" r:id="rId111"/>
    <hyperlink ref="A2603" r:id="rId112"/>
    <hyperlink ref="A2516" r:id="rId113"/>
    <hyperlink ref="A2189" r:id="rId114"/>
    <hyperlink ref="A247" r:id="rId115"/>
    <hyperlink ref="A170" r:id="rId116"/>
    <hyperlink ref="A2389" r:id="rId117"/>
    <hyperlink ref="A2392" r:id="rId118"/>
    <hyperlink ref="A2393" r:id="rId119"/>
    <hyperlink ref="A2567" r:id="rId120"/>
    <hyperlink ref="A2568" r:id="rId121"/>
    <hyperlink ref="A2574" r:id="rId122"/>
    <hyperlink ref="A2141" r:id="rId123"/>
    <hyperlink ref="A2143" r:id="rId124"/>
    <hyperlink ref="A2144" r:id="rId125"/>
    <hyperlink ref="A785" r:id="rId126"/>
    <hyperlink ref="A272" r:id="rId127"/>
    <hyperlink ref="A1119" r:id="rId128"/>
    <hyperlink ref="A2234" r:id="rId129"/>
    <hyperlink ref="A1814" r:id="rId130"/>
    <hyperlink ref="A1851" r:id="rId131"/>
    <hyperlink ref="A34" r:id="rId132"/>
    <hyperlink ref="A46" r:id="rId133"/>
    <hyperlink ref="A69" r:id="rId134"/>
    <hyperlink ref="A55" r:id="rId135"/>
    <hyperlink ref="A1048" r:id="rId136"/>
    <hyperlink ref="A96" r:id="rId137" display="(Libris)"/>
    <hyperlink ref="A206" r:id="rId138"/>
    <hyperlink ref="A2138" r:id="rId139"/>
    <hyperlink ref="A2139" r:id="rId140"/>
    <hyperlink ref="A2544" r:id="rId141"/>
    <hyperlink ref="A186" r:id="rId142"/>
    <hyperlink ref="A164" r:id="rId143"/>
    <hyperlink ref="A165" r:id="rId144"/>
    <hyperlink ref="A163" r:id="rId145"/>
    <hyperlink ref="A2528" r:id="rId146"/>
    <hyperlink ref="A173" r:id="rId147" display="Libris"/>
    <hyperlink ref="A2161" r:id="rId148"/>
    <hyperlink ref="A2162" r:id="rId149"/>
    <hyperlink ref="A212" r:id="rId150"/>
    <hyperlink ref="A230" r:id="rId151"/>
    <hyperlink ref="A2643" r:id="rId152"/>
    <hyperlink ref="A262" r:id="rId153"/>
    <hyperlink ref="A2201" r:id="rId154"/>
    <hyperlink ref="A1252" r:id="rId155"/>
    <hyperlink ref="A1788" r:id="rId156"/>
    <hyperlink ref="A198" r:id="rId157"/>
    <hyperlink ref="A268" r:id="rId158"/>
    <hyperlink ref="A303" r:id="rId159"/>
    <hyperlink ref="A2259" r:id="rId160"/>
    <hyperlink ref="A2258" r:id="rId161"/>
    <hyperlink ref="A1089" r:id="rId162"/>
    <hyperlink ref="A339" r:id="rId163" display="http://libris.kb.se/bib/501470"/>
    <hyperlink ref="A345" r:id="rId164"/>
    <hyperlink ref="A346" r:id="rId165"/>
    <hyperlink ref="A354" r:id="rId166"/>
    <hyperlink ref="A2491" r:id="rId167"/>
    <hyperlink ref="A381" r:id="rId168"/>
    <hyperlink ref="A2306" r:id="rId169"/>
    <hyperlink ref="A385" r:id="rId170"/>
    <hyperlink ref="A2326" r:id="rId171"/>
    <hyperlink ref="A2176" r:id="rId172"/>
    <hyperlink ref="A392" r:id="rId173"/>
    <hyperlink ref="A457" r:id="rId174"/>
    <hyperlink ref="A2344" r:id="rId175" display="KB (1929)"/>
    <hyperlink ref="A460" r:id="rId176"/>
    <hyperlink ref="A461" r:id="rId177"/>
    <hyperlink ref="A463" r:id="rId178"/>
    <hyperlink ref="A2626" r:id="rId179"/>
    <hyperlink ref="A464" r:id="rId180"/>
    <hyperlink ref="A466" r:id="rId181"/>
    <hyperlink ref="A482" r:id="rId182"/>
    <hyperlink ref="A999" r:id="rId183"/>
    <hyperlink ref="A493" r:id="rId184"/>
    <hyperlink ref="A2380" r:id="rId185" display="KB"/>
    <hyperlink ref="A506" r:id="rId186"/>
    <hyperlink ref="A760" r:id="rId187"/>
    <hyperlink ref="A1440" r:id="rId188"/>
    <hyperlink ref="A517" r:id="rId189"/>
    <hyperlink ref="A2398" r:id="rId190"/>
    <hyperlink ref="A510" r:id="rId191"/>
    <hyperlink ref="A508" r:id="rId192"/>
    <hyperlink ref="A2397" r:id="rId193"/>
    <hyperlink ref="A2273" r:id="rId194"/>
    <hyperlink ref="A1098" r:id="rId195"/>
    <hyperlink ref="A2366" r:id="rId196"/>
    <hyperlink ref="A2048" r:id="rId197"/>
    <hyperlink ref="A512" r:id="rId198"/>
    <hyperlink ref="A513" r:id="rId199"/>
    <hyperlink ref="A521" r:id="rId200"/>
    <hyperlink ref="A522" r:id="rId201"/>
    <hyperlink ref="A2436" r:id="rId202"/>
    <hyperlink ref="A419" r:id="rId203"/>
    <hyperlink ref="A2411" r:id="rId204"/>
    <hyperlink ref="D5" r:id="rId205"/>
    <hyperlink ref="I2185" r:id="rId206"/>
    <hyperlink ref="A2185" r:id="rId207"/>
    <hyperlink ref="A1826" r:id="rId208"/>
    <hyperlink ref="A2703" r:id="rId209"/>
    <hyperlink ref="A2267" r:id="rId210"/>
    <hyperlink ref="A1600" r:id="rId211"/>
    <hyperlink ref="A1083" r:id="rId212"/>
    <hyperlink ref="A3130" r:id="rId213"/>
    <hyperlink ref="A2361" r:id="rId214"/>
    <hyperlink ref="A832" r:id="rId215"/>
    <hyperlink ref="A2641" r:id="rId216"/>
    <hyperlink ref="A2391" r:id="rId217"/>
    <hyperlink ref="A2052" r:id="rId218"/>
    <hyperlink ref="A57" r:id="rId219"/>
    <hyperlink ref="A2034" r:id="rId220"/>
    <hyperlink ref="A2053" r:id="rId221"/>
    <hyperlink ref="A2148" r:id="rId222"/>
    <hyperlink ref="A61" r:id="rId223"/>
    <hyperlink ref="A63" r:id="rId224"/>
    <hyperlink ref="A764" r:id="rId225"/>
    <hyperlink ref="A527" r:id="rId226"/>
    <hyperlink ref="A529" r:id="rId227"/>
    <hyperlink ref="A530" r:id="rId228"/>
    <hyperlink ref="A2121" r:id="rId229"/>
    <hyperlink ref="A911" r:id="rId230"/>
    <hyperlink ref="A2481" r:id="rId231"/>
    <hyperlink ref="A621" r:id="rId232" display="Libris"/>
    <hyperlink ref="A300" r:id="rId233"/>
    <hyperlink ref="A2662" r:id="rId234"/>
    <hyperlink ref="A2478" r:id="rId235"/>
    <hyperlink ref="A626" r:id="rId236"/>
    <hyperlink ref="A548" r:id="rId237"/>
    <hyperlink ref="A526" r:id="rId238" display="Libris"/>
    <hyperlink ref="A2280" r:id="rId239"/>
    <hyperlink ref="A538" r:id="rId240"/>
    <hyperlink ref="A2352" r:id="rId241"/>
    <hyperlink ref="A1992" r:id="rId242"/>
    <hyperlink ref="A560" r:id="rId243"/>
    <hyperlink ref="A565" r:id="rId244"/>
    <hyperlink ref="A572" r:id="rId245"/>
    <hyperlink ref="A586" r:id="rId246"/>
    <hyperlink ref="A596" r:id="rId247"/>
    <hyperlink ref="A631" r:id="rId248"/>
    <hyperlink ref="A614" r:id="rId249"/>
    <hyperlink ref="A2017" r:id="rId250"/>
    <hyperlink ref="A615" r:id="rId251" display="KB (1872)"/>
    <hyperlink ref="A2480" r:id="rId252"/>
    <hyperlink ref="A2471" r:id="rId253"/>
    <hyperlink ref="A2482" r:id="rId254"/>
    <hyperlink ref="A2492" r:id="rId255"/>
    <hyperlink ref="A1672" r:id="rId256"/>
    <hyperlink ref="A2719" r:id="rId257"/>
    <hyperlink ref="A642" r:id="rId258"/>
    <hyperlink ref="A641" r:id="rId259"/>
    <hyperlink ref="A432" r:id="rId260"/>
    <hyperlink ref="A431" r:id="rId261"/>
    <hyperlink ref="A639" r:id="rId262"/>
    <hyperlink ref="A429" r:id="rId263"/>
    <hyperlink ref="A635" r:id="rId264"/>
    <hyperlink ref="A637" r:id="rId265"/>
    <hyperlink ref="A638" r:id="rId266" display="Libris"/>
    <hyperlink ref="A646" r:id="rId267"/>
    <hyperlink ref="A654" r:id="rId268"/>
    <hyperlink ref="A673" r:id="rId269"/>
    <hyperlink ref="A683" r:id="rId270"/>
    <hyperlink ref="A679" r:id="rId271"/>
    <hyperlink ref="A682" r:id="rId272"/>
    <hyperlink ref="A678" r:id="rId273"/>
    <hyperlink ref="A699" r:id="rId274"/>
    <hyperlink ref="A697" r:id="rId275"/>
    <hyperlink ref="A714" r:id="rId276"/>
    <hyperlink ref="A713" r:id="rId277"/>
    <hyperlink ref="A712" r:id="rId278"/>
    <hyperlink ref="A709" r:id="rId279"/>
    <hyperlink ref="A708" r:id="rId280"/>
    <hyperlink ref="A705" r:id="rId281" display="Libris (7:e 1919)"/>
    <hyperlink ref="A716" r:id="rId282"/>
    <hyperlink ref="A730" r:id="rId283"/>
    <hyperlink ref="A728" r:id="rId284" display="Libris (16:e 1949)"/>
    <hyperlink ref="A729" r:id="rId285" display="Libris (16:e 1949)"/>
    <hyperlink ref="A2206" r:id="rId286"/>
    <hyperlink ref="A2279" r:id="rId287"/>
    <hyperlink ref="A763" r:id="rId288" display="Libris (4:e 1941)"/>
    <hyperlink ref="A839" r:id="rId289"/>
    <hyperlink ref="A840" r:id="rId290" display="Libris"/>
    <hyperlink ref="A842" r:id="rId291"/>
    <hyperlink ref="A870" r:id="rId292"/>
    <hyperlink ref="A858" r:id="rId293"/>
    <hyperlink ref="A1049" r:id="rId294"/>
    <hyperlink ref="A1053" r:id="rId295"/>
    <hyperlink ref="A1058" r:id="rId296"/>
    <hyperlink ref="A1084" r:id="rId297"/>
    <hyperlink ref="A2274" r:id="rId298"/>
    <hyperlink ref="A2618" r:id="rId299"/>
    <hyperlink ref="A1088" r:id="rId300"/>
    <hyperlink ref="A1096" r:id="rId301"/>
    <hyperlink ref="A1103" r:id="rId302"/>
    <hyperlink ref="A1102" r:id="rId303"/>
    <hyperlink ref="A1108" r:id="rId304"/>
    <hyperlink ref="A1111" r:id="rId305"/>
    <hyperlink ref="A1112" r:id="rId306"/>
    <hyperlink ref="A1113" r:id="rId307"/>
    <hyperlink ref="A1115" r:id="rId308"/>
    <hyperlink ref="A1110" r:id="rId309"/>
    <hyperlink ref="A1094" r:id="rId310"/>
    <hyperlink ref="A1092" r:id="rId311"/>
    <hyperlink ref="A139" r:id="rId312"/>
    <hyperlink ref="A1995" r:id="rId313"/>
    <hyperlink ref="A143" r:id="rId314" display="Libris (1930)"/>
    <hyperlink ref="A145" r:id="rId315" display="Libris (1930)"/>
    <hyperlink ref="A274" r:id="rId316"/>
    <hyperlink ref="A275" r:id="rId317"/>
    <hyperlink ref="A315" r:id="rId318"/>
    <hyperlink ref="A320" r:id="rId319"/>
    <hyperlink ref="A347" r:id="rId320"/>
    <hyperlink ref="A371" r:id="rId321"/>
    <hyperlink ref="A2107" r:id="rId322"/>
    <hyperlink ref="A2108" r:id="rId323"/>
    <hyperlink ref="A2219" r:id="rId324"/>
    <hyperlink ref="A376" r:id="rId325"/>
    <hyperlink ref="A2285" r:id="rId326"/>
    <hyperlink ref="A2216" r:id="rId327"/>
    <hyperlink ref="A612" r:id="rId328" display="Libris (1909, 510 sid)"/>
    <hyperlink ref="A405" r:id="rId329"/>
    <hyperlink ref="A2417" r:id="rId330"/>
    <hyperlink ref="A418" r:id="rId331"/>
    <hyperlink ref="A420" r:id="rId332"/>
    <hyperlink ref="A2336" r:id="rId333"/>
    <hyperlink ref="A421" r:id="rId334" display="Libris"/>
    <hyperlink ref="A2209" r:id="rId335"/>
    <hyperlink ref="A427" r:id="rId336"/>
    <hyperlink ref="A2605" r:id="rId337"/>
    <hyperlink ref="A2457" r:id="rId338"/>
    <hyperlink ref="A2569" r:id="rId339"/>
    <hyperlink ref="A425" r:id="rId340"/>
    <hyperlink ref="A2338" r:id="rId341"/>
    <hyperlink ref="A436" r:id="rId342" display="Libris (not?)"/>
    <hyperlink ref="A435" r:id="rId343"/>
    <hyperlink ref="A437" r:id="rId344"/>
    <hyperlink ref="A677" r:id="rId345"/>
    <hyperlink ref="A440" r:id="rId346"/>
    <hyperlink ref="A442" r:id="rId347" display="Libris (noter?)"/>
    <hyperlink ref="A452" r:id="rId348"/>
    <hyperlink ref="A469" r:id="rId349" display="Libris "/>
    <hyperlink ref="A2353" r:id="rId350"/>
    <hyperlink ref="A2152" r:id="rId351"/>
    <hyperlink ref="A2307" r:id="rId352"/>
    <hyperlink ref="A1266" r:id="rId353"/>
    <hyperlink ref="A2686" r:id="rId354"/>
    <hyperlink ref="A1390" r:id="rId355"/>
    <hyperlink ref="A686" r:id="rId356"/>
    <hyperlink ref="A1176" r:id="rId357"/>
    <hyperlink ref="A448" r:id="rId358"/>
    <hyperlink ref="A871" r:id="rId359"/>
    <hyperlink ref="A1105" r:id="rId360" display="Libris (7:e 1949)"/>
    <hyperlink ref="A1106" r:id="rId361" display="Libris (11:e 1956)"/>
    <hyperlink ref="A62" r:id="rId362"/>
    <hyperlink ref="A250" r:id="rId363"/>
    <hyperlink ref="A54" r:id="rId364"/>
    <hyperlink ref="A1990" r:id="rId365"/>
    <hyperlink ref="A2171" r:id="rId366"/>
    <hyperlink ref="A2096" r:id="rId367"/>
    <hyperlink ref="A1065" r:id="rId368"/>
    <hyperlink ref="A1842" r:id="rId369"/>
    <hyperlink ref="A1846" r:id="rId370"/>
    <hyperlink ref="A3093" r:id="rId371"/>
    <hyperlink ref="A2949" r:id="rId372"/>
    <hyperlink ref="A3068" r:id="rId373"/>
    <hyperlink ref="A2890" r:id="rId374"/>
    <hyperlink ref="A187" r:id="rId375"/>
    <hyperlink ref="A2697" r:id="rId376"/>
    <hyperlink ref="A215" r:id="rId377"/>
    <hyperlink ref="A241" r:id="rId378"/>
    <hyperlink ref="A266" r:id="rId379"/>
    <hyperlink ref="A2142" r:id="rId380"/>
    <hyperlink ref="A2435" r:id="rId381"/>
    <hyperlink ref="A193" r:id="rId382"/>
    <hyperlink ref="A1805" r:id="rId383"/>
    <hyperlink ref="A2990" r:id="rId384"/>
    <hyperlink ref="A2989" r:id="rId385"/>
    <hyperlink ref="A3067" r:id="rId386"/>
    <hyperlink ref="A3017" r:id="rId387"/>
    <hyperlink ref="A3176" r:id="rId388"/>
    <hyperlink ref="A2534" r:id="rId389"/>
    <hyperlink ref="A2099" r:id="rId390"/>
    <hyperlink ref="A78" r:id="rId391"/>
    <hyperlink ref="A2250" r:id="rId392"/>
    <hyperlink ref="A2301" r:id="rId393"/>
    <hyperlink ref="A2008" r:id="rId394"/>
    <hyperlink ref="A261" r:id="rId395"/>
    <hyperlink ref="A1920" r:id="rId396"/>
    <hyperlink ref="A234" r:id="rId397"/>
    <hyperlink ref="A707" r:id="rId398"/>
    <hyperlink ref="A2596" r:id="rId399"/>
    <hyperlink ref="A415" r:id="rId400"/>
    <hyperlink ref="I1687" r:id="rId401" display="Gospelcenter"/>
    <hyperlink ref="I1689" r:id="rId402" display="Gospelcenter"/>
    <hyperlink ref="A2443" r:id="rId403"/>
    <hyperlink ref="A700" r:id="rId404"/>
    <hyperlink ref="A996" r:id="rId405"/>
    <hyperlink ref="A1981" r:id="rId406"/>
    <hyperlink ref="A798" r:id="rId407"/>
    <hyperlink ref="A1943" r:id="rId408"/>
    <hyperlink ref="A115" r:id="rId409"/>
    <hyperlink ref="A2541" r:id="rId410"/>
    <hyperlink ref="A280" r:id="rId411"/>
    <hyperlink ref="A434" r:id="rId412"/>
    <hyperlink ref="A735" r:id="rId413"/>
    <hyperlink ref="A783" r:id="rId414"/>
    <hyperlink ref="A152" r:id="rId415"/>
    <hyperlink ref="A185" r:id="rId416"/>
    <hyperlink ref="A67" r:id="rId417"/>
    <hyperlink ref="A1201" r:id="rId418"/>
    <hyperlink ref="A368" r:id="rId419" display="Libris"/>
    <hyperlink ref="A1140" r:id="rId420"/>
    <hyperlink ref="A1878" r:id="rId421"/>
    <hyperlink ref="A1877" r:id="rId422"/>
    <hyperlink ref="A192" r:id="rId423"/>
    <hyperlink ref="A3081" r:id="rId424"/>
    <hyperlink ref="A1910" r:id="rId425"/>
    <hyperlink ref="A2771" r:id="rId426"/>
    <hyperlink ref="A1090" r:id="rId427"/>
    <hyperlink ref="A703" r:id="rId428" display="Libris (5:e 1921)"/>
    <hyperlink ref="A2722" r:id="rId429"/>
    <hyperlink ref="A836" r:id="rId430"/>
    <hyperlink ref="A1121" r:id="rId431"/>
    <hyperlink ref="A528" r:id="rId432"/>
    <hyperlink ref="A453" r:id="rId433"/>
    <hyperlink ref="A441" r:id="rId434"/>
    <hyperlink ref="A1085" r:id="rId435"/>
    <hyperlink ref="A195" r:id="rId436" display="Libris 1952"/>
    <hyperlink ref="A88" r:id="rId437"/>
    <hyperlink ref="A95" r:id="rId438"/>
    <hyperlink ref="A1060" r:id="rId439"/>
    <hyperlink ref="A438" r:id="rId440"/>
    <hyperlink ref="A684" r:id="rId441"/>
    <hyperlink ref="A203" r:id="rId442"/>
    <hyperlink ref="A788" r:id="rId443"/>
    <hyperlink ref="A680" r:id="rId444"/>
    <hyperlink ref="A498" r:id="rId445"/>
    <hyperlink ref="A2620" r:id="rId446"/>
    <hyperlink ref="A245" r:id="rId447"/>
    <hyperlink ref="A424" r:id="rId448"/>
    <hyperlink ref="A1139" r:id="rId449"/>
    <hyperlink ref="A309" r:id="rId450"/>
    <hyperlink ref="A546" r:id="rId451"/>
    <hyperlink ref="A108" r:id="rId452"/>
    <hyperlink ref="A107" r:id="rId453"/>
    <hyperlink ref="A166" r:id="rId454"/>
    <hyperlink ref="A396" r:id="rId455"/>
    <hyperlink ref="A766" r:id="rId456"/>
    <hyperlink ref="A485" r:id="rId457"/>
    <hyperlink ref="E13" r:id="rId458"/>
    <hyperlink ref="E3202" r:id="rId459"/>
    <hyperlink ref="E3201" r:id="rId460"/>
    <hyperlink ref="E3259" r:id="rId461"/>
    <hyperlink ref="E3262" r:id="rId462"/>
    <hyperlink ref="E3291" r:id="rId463"/>
    <hyperlink ref="E3292" r:id="rId464"/>
    <hyperlink ref="E3293" r:id="rId465"/>
    <hyperlink ref="E3290" r:id="rId466" display="Ramsbergs församling"/>
    <hyperlink ref="D3221" r:id="rId467"/>
    <hyperlink ref="D3216" r:id="rId468"/>
    <hyperlink ref="E3243" r:id="rId469"/>
    <hyperlink ref="E3263" r:id="rId470"/>
    <hyperlink ref="E3282" r:id="rId471"/>
    <hyperlink ref="E3250" r:id="rId472" display="Fröjered &quot;lella Jerusalem&quot;"/>
    <hyperlink ref="E3267" r:id="rId473"/>
    <hyperlink ref="E3253" r:id="rId474"/>
    <hyperlink ref="E3203" r:id="rId475"/>
    <hyperlink ref="E3234" r:id="rId476" display="1536 års psalmbok"/>
    <hyperlink ref="E3247" r:id="rId477"/>
    <hyperlink ref="E3235" r:id="rId478"/>
    <hyperlink ref="D3218:E3218" r:id="rId479" display="Orgelmusik till urval kyrkomusik"/>
    <hyperlink ref="E3256" r:id="rId480"/>
    <hyperlink ref="E3258" r:id="rId481" display="Kyrkohistoriskt personlexikon"/>
    <hyperlink ref="E3274" r:id="rId482"/>
    <hyperlink ref="E3233" r:id="rId483"/>
    <hyperlink ref="E3255" r:id="rId484"/>
    <hyperlink ref="D3215" r:id="rId485"/>
    <hyperlink ref="E3276" r:id="rId486"/>
    <hyperlink ref="F3276" r:id="rId487"/>
    <hyperlink ref="E3272" r:id="rId488"/>
    <hyperlink ref="E3254" r:id="rId489" display="Jesper Swedberg"/>
    <hyperlink ref="E3294" r:id="rId490"/>
    <hyperlink ref="E3241" r:id="rId491" display="Birgitta Sarelin, hymnolog i Åbo"/>
    <hyperlink ref="E3279" r:id="rId492" display="Väckelsen och Missionskyrkornas historia i Dalsland"/>
    <hyperlink ref="F3279" r:id="rId493"/>
    <hyperlink ref="E3260" r:id="rId494"/>
    <hyperlink ref="E3275" r:id="rId495"/>
    <hyperlink ref="E3242" r:id="rId496"/>
    <hyperlink ref="E3268" r:id="rId497"/>
    <hyperlink ref="E3251" r:id="rId498"/>
    <hyperlink ref="D3227" r:id="rId499"/>
    <hyperlink ref="E3265" r:id="rId500" display="Psalmboksförslagen av år 1765-67 och 1793"/>
    <hyperlink ref="F3265" r:id="rId501" display="http://www.archive.org/search.php?query=creator%3A%22Kristofersson%2C%20Sture%22"/>
    <hyperlink ref="E3264" r:id="rId502" display="Pietism"/>
    <hyperlink ref="E3270" r:id="rId503"/>
    <hyperlink ref="F3270" r:id="rId504"/>
    <hyperlink ref="E3280" r:id="rId505" location="!clemenssv/c1rdu"/>
    <hyperlink ref="E3257" r:id="rId506"/>
    <hyperlink ref="E3248" r:id="rId507"/>
    <hyperlink ref="D3220" r:id="rId508"/>
    <hyperlink ref="D3228" r:id="rId509" display="Sök böcker på Libris, SAB:Cib, 1468 träffar"/>
    <hyperlink ref="D3230" r:id="rId510" display="Sök böcker på Libris, AMNE:(Psalmhistoria Sverige), 18 träffar"/>
    <hyperlink ref="D3229" r:id="rId511" display="Sök böcker på Libris, ÄMNE:Psalmböcker, 106 träffar"/>
    <hyperlink ref="E3266" r:id="rId512"/>
    <hyperlink ref="E3284" r:id="rId513"/>
    <hyperlink ref="E3261" r:id="rId514" display="Luthers psalmer i de nordiska folkens liv"/>
    <hyperlink ref="E3278" r:id="rId515"/>
    <hyperlink ref="D3215:E3215" r:id="rId516" display="Grundtvigs &quot;Salmer i udvalg&quot;"/>
    <hyperlink ref="E3245" r:id="rId517"/>
    <hyperlink ref="E3244" r:id="rId518"/>
    <hyperlink ref="F3240" r:id="rId519"/>
    <hyperlink ref="E3240" r:id="rId520"/>
    <hyperlink ref="E3239" r:id="rId521"/>
    <hyperlink ref="E3236" r:id="rId522" display="1695 års psalmbok - Litteraturprojekt"/>
    <hyperlink ref="F3236" r:id="rId523" display="Håkan Möllers text om &quot;Peruker upprörde i kyrkan&quot;"/>
    <hyperlink ref="A316" r:id="rId524"/>
    <hyperlink ref="A2894" r:id="rId525"/>
    <hyperlink ref="A2055" r:id="rId526"/>
    <hyperlink ref="D3219" r:id="rId527"/>
    <hyperlink ref="D3222" r:id="rId528"/>
    <hyperlink ref="A169" r:id="rId529"/>
    <hyperlink ref="A341" r:id="rId530" display="http://libris.kb.se/bib/1598547"/>
    <hyperlink ref="A178" r:id="rId531"/>
    <hyperlink ref="A1429" r:id="rId532"/>
    <hyperlink ref="A668" r:id="rId533"/>
    <hyperlink ref="A554" r:id="rId534"/>
    <hyperlink ref="A590" r:id="rId535"/>
    <hyperlink ref="A500" r:id="rId536"/>
    <hyperlink ref="A181" r:id="rId537"/>
    <hyperlink ref="A852" r:id="rId538"/>
    <hyperlink ref="A360" r:id="rId539"/>
    <hyperlink ref="A633" r:id="rId540"/>
    <hyperlink ref="A681" r:id="rId541"/>
    <hyperlink ref="A2634" r:id="rId542"/>
    <hyperlink ref="A2633" r:id="rId543"/>
    <hyperlink ref="A2635" r:id="rId544"/>
    <hyperlink ref="A628" r:id="rId545"/>
    <hyperlink ref="A695" r:id="rId546"/>
    <hyperlink ref="A698" r:id="rId547"/>
    <hyperlink ref="A80" r:id="rId548"/>
    <hyperlink ref="I2184" r:id="rId549"/>
    <hyperlink ref="F695" r:id="rId550" display="Svensk psalmbok för de evangeliskt-lutherska församlingarna i Storfurstendömet Finland, antagna 1886"/>
    <hyperlink ref="E2488" r:id="rId551" display="SLEF"/>
    <hyperlink ref="E2486" r:id="rId552" display="SLEF"/>
    <hyperlink ref="G2486" r:id="rId553" display="http://libris.kb.se/bib/3050958"/>
    <hyperlink ref="F2486" r:id="rId554"/>
    <hyperlink ref="E50" r:id="rId555" display="Betty Ehrenborg-Posse"/>
    <hyperlink ref="F50" r:id="rId556" display="Andeliga sånger för barn"/>
    <hyperlink ref="F500" r:id="rId557" display="http://sv.wikipedia.org/wiki/Pilgrimss%E5nger"/>
    <hyperlink ref="F2376" r:id="rId558" display="http://sv.wikipedia.org/wiki/Pilgrimsharpan"/>
    <hyperlink ref="E2007" r:id="rId559" display="Betty Ehrenborg-Posse"/>
    <hyperlink ref="F2007" r:id="rId560" display="Andeliga sånger för barn"/>
    <hyperlink ref="E668" r:id="rId561" display="http://sv.wikipedia.org/wiki/Eric_Mauritz_Bergquist"/>
    <hyperlink ref="E42" r:id="rId562" display="Oscar Ahnfelt "/>
    <hyperlink ref="E627" r:id="rId563" display="Utgifne af A. M-R. Oscarshamn 1881"/>
    <hyperlink ref="E2006" r:id="rId564" display="Oscar Ahnfelt "/>
    <hyperlink ref="F178" r:id="rId565" display="FA:s Sångbok 1897 (från 1917 med 448 sånger)"/>
    <hyperlink ref="E3002" r:id="rId566"/>
    <hyperlink ref="E1807" r:id="rId567" display="Oscar Lövgren, SMF"/>
    <hyperlink ref="E1407" r:id="rId568" display="Oscar Lövgren, SMF"/>
    <hyperlink ref="F1940" r:id="rId569"/>
    <hyperlink ref="E1940" r:id="rId570" tooltip="Tore Zetterholm" display="http://sv.wikipedia.org/wiki/Tore_Zetterholm"/>
    <hyperlink ref="F424" r:id="rId571" display="http://sv.wikipedia.org/wiki/Segertoner_1930"/>
    <hyperlink ref="F1854" r:id="rId572" display="Huslig Andaktsbok (Morgon- och Aftonbetraktelser med sånger av Philip Fredrik Hiller, 3:e upplagan)"/>
    <hyperlink ref="E2036" r:id="rId573" display="Johan Fredrik Thorin (med &quot;Blott en kort liten tid och jag ilar&quot;,&quot;Var redo med överängelns röst&quot;, &quot;Drinkarens hem&quot;)"/>
    <hyperlink ref="E1410" r:id="rId574" display="Per Sondén, SvKy Diakonistyrelse"/>
    <hyperlink ref="F1410" r:id="rId575" display="Beckman, A.F. Biskop; Hans levnadslopp och verksamhetsfält"/>
    <hyperlink ref="F1472" r:id="rId576"/>
    <hyperlink ref="E1832" r:id="rId577" display="Olle Nystedt, Sv Kristliga studentrörelses bokförlag"/>
    <hyperlink ref="E1909" r:id="rId578" display="Joh. Henr. Thomander"/>
    <hyperlink ref="F769" r:id="rId579" display="Sånger och Psalmer 1920"/>
    <hyperlink ref="F788" r:id="rId580" display="http://sv.wikipedia.org/wiki/S%E5nger_till_Lammets_lof_1877"/>
    <hyperlink ref="E788" r:id="rId581" display="http://sv.wikipedia.org/wiki/Erik_Nystr%C3%B6m"/>
    <hyperlink ref="E505" r:id="rId582" display="http://sv.wikipedia.org/wiki/Fribaptistsamfundet"/>
    <hyperlink ref="F1121" r:id="rId583" display="http://sv.wikipedia.org/wiki/Sjungom"/>
    <hyperlink ref="F703" r:id="rId584" display="Svensk Söndagsskolsångbok 1908"/>
    <hyperlink ref="E3191" r:id="rId585"/>
    <hyperlink ref="E3120" r:id="rId586"/>
    <hyperlink ref="E483" r:id="rId587" display="Heminbindning. Nykyrklig anknytning (Emanuel Swedenborgs Nya kyrkan)"/>
    <hyperlink ref="F1878" r:id="rId588"/>
    <hyperlink ref="F1877" r:id="rId589"/>
    <hyperlink ref="F1201" r:id="rId590" display="Helgad åt Herren, häfte 4; 2 Mos. 39:30-5, Mos. 7:6; Sånger för musikföreningar, solo, duett och kör. (nr 83-109)"/>
    <hyperlink ref="F811" r:id="rId591" display="Tempeltoner, sånger för solo, duett och kör 1934"/>
    <hyperlink ref="E1293" r:id="rId592"/>
    <hyperlink ref="E1292" r:id="rId593"/>
    <hyperlink ref="E1291" r:id="rId594"/>
    <hyperlink ref="E1289" r:id="rId595"/>
    <hyperlink ref="E1288" r:id="rId596"/>
    <hyperlink ref="E1399" r:id="rId597" display="http://sv.wikipedia.org/wiki/Einar_Ekberg"/>
    <hyperlink ref="F1380" r:id="rId598" display="http://sv.wikipedia.org/wiki/Underbar_frid"/>
    <hyperlink ref="E1380" r:id="rId599" display="http://sv.wikipedia.org/wiki/Einar_Ekberg"/>
    <hyperlink ref="E59" r:id="rId600" display="Oscar Ahnfelt "/>
    <hyperlink ref="E3023" r:id="rId601"/>
    <hyperlink ref="E3022" r:id="rId602"/>
    <hyperlink ref="E3019" r:id="rId603"/>
    <hyperlink ref="E3021" r:id="rId604"/>
    <hyperlink ref="F1463" r:id="rId605" display="Emanuel Swedenborg"/>
    <hyperlink ref="F1925" r:id="rId606" display="Johan Olof Wallin"/>
    <hyperlink ref="F1924" r:id="rId607" display="Johan Olof Wallin"/>
    <hyperlink ref="F1470" r:id="rId608" display="Nathan Söderblom"/>
    <hyperlink ref="F1479" r:id="rId609" display="Johan Olof Wallin; Till hundraårsminnet"/>
    <hyperlink ref="F684" r:id="rId610" display="Stridssånger (1890, 1891, 1892)"/>
    <hyperlink ref="F434" r:id="rId611" display="http://sv.wikipedia.org/wiki/Sjungom"/>
    <hyperlink ref="E3070:E3071" r:id="rId612" display="John Bunyan"/>
    <hyperlink ref="E1981" r:id="rId613"/>
    <hyperlink ref="E996" r:id="rId614" display="Edvard Evers"/>
    <hyperlink ref="F636" r:id="rId615" display="Sionstoner 1889 (från 1908)"/>
    <hyperlink ref="F2488" r:id="rId616" display="Sionsharpan 1948 (SLEF)"/>
    <hyperlink ref="E1688" r:id="rId617" display="Samuel Gabrielsson. SvKy Diakonistyr"/>
    <hyperlink ref="E1689" r:id="rId618" display="gabriel Samuelsson"/>
    <hyperlink ref="E1687" r:id="rId619" display="gabriel Samuelsson"/>
    <hyperlink ref="E1684" r:id="rId620" display="gabriel Samuelsson"/>
    <hyperlink ref="E1682" r:id="rId621" display="Samuel Gabrielsson. SvKy Diakonistyr"/>
    <hyperlink ref="E1690" r:id="rId622" display="Samuel Gabrielsson. SvKy Diakonistyr"/>
    <hyperlink ref="E3050" r:id="rId623" display="Övers av S G Cavallin"/>
    <hyperlink ref="E2487" r:id="rId624" display="SLEF"/>
    <hyperlink ref="E628" r:id="rId625" display="SLEF"/>
    <hyperlink ref="E3116" r:id="rId626" display="Författade, samlade och utgifna af J. Byström"/>
    <hyperlink ref="F1417" r:id="rId627"/>
    <hyperlink ref="F408" r:id="rId628" display="Musik till Frälsningsarméns sångbok 1919"/>
    <hyperlink ref="F707" r:id="rId629" display="Svensk söndagsskolesångbok (30:e tusendet)"/>
    <hyperlink ref="E2977" r:id="rId630" display="Tänkespråk och bibelhänvisningar för år 1976. Utarbetad enl Ev Brödraförsamlingens språkbok. 97:e upplagan"/>
    <hyperlink ref="E2978" r:id="rId631" display="Tänkespråk och bibelhänvisningar för år 1976. Utarbetad enl Ev Brödraförsamlingens språkbok. 97:e upplagan"/>
    <hyperlink ref="E2008" r:id="rId632" display="Betty Ehrenborg-Posse"/>
    <hyperlink ref="E49" r:id="rId633" display="Betty Ehrenborg-Posse"/>
    <hyperlink ref="F49" r:id="rId634" display="Andeliga sånger för barn"/>
    <hyperlink ref="E2301" r:id="rId635"/>
    <hyperlink ref="E2372" r:id="rId636" display="Joël Blomqvist"/>
    <hyperlink ref="E2352" r:id="rId637" display="Joël Blomqvist"/>
    <hyperlink ref="E2298" r:id="rId638"/>
    <hyperlink ref="E78" r:id="rId639"/>
    <hyperlink ref="E555" r:id="rId640" display="Joël Blomqvist (saknar upplaga 1879, 91 sid)"/>
    <hyperlink ref="E171" r:id="rId641"/>
    <hyperlink ref="E2099" r:id="rId642" display="Jakob Byström"/>
    <hyperlink ref="F2099" r:id="rId643"/>
    <hyperlink ref="E3067" r:id="rId644" display="John Bunyan"/>
    <hyperlink ref="F3067" r:id="rId645"/>
    <hyperlink ref="E2435" r:id="rId646" display="af Eric (Eric Bergquist)"/>
    <hyperlink ref="E2044" r:id="rId647"/>
    <hyperlink ref="E3052" r:id="rId648" display="(se flera Arndts titlar)"/>
    <hyperlink ref="E3068" r:id="rId649" display="Ellen G White, Adventisternas Skandinaviska förlags och Tryckeri AB"/>
    <hyperlink ref="E2096" r:id="rId650"/>
    <hyperlink ref="E2171" r:id="rId651"/>
    <hyperlink ref="E1990" r:id="rId652"/>
    <hyperlink ref="E1328" r:id="rId653" display="http://sv.wikipedia.org/wiki/Einar_Ekberg"/>
    <hyperlink ref="E1331" r:id="rId654" display="http://sv.wikipedia.org/wiki/Einar_Ekberg"/>
    <hyperlink ref="F589" r:id="rId655" display="http://sv.wikipedia.org/wiki/Segertoner_1930"/>
    <hyperlink ref="E62" r:id="rId656"/>
    <hyperlink ref="F62" r:id="rId657" display="Andliga sånger - Samlade och utgivna för bruk vid gudstjänst"/>
    <hyperlink ref="E2471" r:id="rId658" display="Laestadiansk. Sveriges fridsföreningars centralorganisation, Gagnef"/>
    <hyperlink ref="F2471" r:id="rId659" display="Sions Sånger 1951"/>
    <hyperlink ref="E2480" r:id="rId660" display="Laestadiansk. Sveriges fridsföreningars centralorganisation, Gagnef"/>
    <hyperlink ref="F2480" r:id="rId661" display="Sions Sånger 1951"/>
    <hyperlink ref="E2121" r:id="rId662" display="Inger Selander"/>
    <hyperlink ref="E2768" r:id="rId663" display="Inger Selander"/>
    <hyperlink ref="F619" r:id="rId664" display="http://sv.wikipedia.org/wiki/S%C3%A5nger_i_den_herrnhutiska_s%C3%A5ngboken_Sions_s%C3%A5nger"/>
    <hyperlink ref="E903" r:id="rId665"/>
    <hyperlink ref="E2391" r:id="rId666" display="Fribaptisterna"/>
    <hyperlink ref="E2597" r:id="rId667"/>
    <hyperlink ref="E3008" r:id="rId668"/>
    <hyperlink ref="E1826" r:id="rId669" display="Preben Noderman"/>
    <hyperlink ref="F2703" r:id="rId670"/>
    <hyperlink ref="E2436" r:id="rId671" display="af Alcyone Adlersparre"/>
    <hyperlink ref="E419" r:id="rId672" display="Johan Dillner"/>
    <hyperlink ref="E2366" r:id="rId673" display="Anders Frostenson"/>
    <hyperlink ref="F1426" r:id="rId674"/>
    <hyperlink ref="E1648" r:id="rId675" display="J[ohan] A[lfred] Eklund"/>
    <hyperlink ref="E2792" r:id="rId676" display="J[ohan] A[lfred] Eklund"/>
    <hyperlink ref="E1098" r:id="rId677" display="J[ohan] A[lfred] Eklund"/>
    <hyperlink ref="E2176" r:id="rId678" display="Ida Granqvist, EFS"/>
    <hyperlink ref="E401" r:id="rId679" display="Ida Granqvist, EFS"/>
    <hyperlink ref="E2162" r:id="rId680" display="http://sv.wikipedia.org/wiki/Eric_Mauritz_Bergquist"/>
    <hyperlink ref="F2162" r:id="rId681" display="http://sv.wikipedia.org/wiki/F%F6rbundss%E5nger"/>
    <hyperlink ref="E295" r:id="rId682"/>
    <hyperlink ref="F295" r:id="rId683" display="Jubelklangen"/>
    <hyperlink ref="E1119" r:id="rId684" display="Anders Frotsenson"/>
    <hyperlink ref="E1290" r:id="rId685"/>
    <hyperlink ref="F410" r:id="rId686" display="http://sv.wikipedia.org/wiki/Hj%E4rtes%E5nger_1895"/>
    <hyperlink ref="E410" r:id="rId687" display="http://sv.wikipedia.org/wiki/Emil_Gustafsson"/>
    <hyperlink ref="F503" r:id="rId688" display="Pilgrimstoner – andliga sånger (3:e omarbetade upplagan)"/>
    <hyperlink ref="E503" r:id="rId689" display="http://sv.wikipedia.org/wiki/Fribaptistsamfundet"/>
    <hyperlink ref="E249" r:id="rId690" display="Jonas"/>
    <hyperlink ref="E2012" r:id="rId691" display="Öfwersatta, urwalda, och originella af Victor Witting."/>
    <hyperlink ref="E2111" r:id="rId692"/>
    <hyperlink ref="G2383" r:id="rId693" display="http://www.kb.se/soka/kataloger/regina?func=find-b&amp;request=002166409&amp;find_code=SYS&amp;local_base=KBS01"/>
    <hyperlink ref="E586" r:id="rId694" display="Helgelseförbundet "/>
    <hyperlink ref="E734" r:id="rId695" display="Fribaptisterna"/>
    <hyperlink ref="E2394" r:id="rId696"/>
    <hyperlink ref="E149" r:id="rId697"/>
    <hyperlink ref="E2685" r:id="rId698" display="Fribaptisterna"/>
    <hyperlink ref="E2684" r:id="rId699"/>
    <hyperlink ref="E3001" r:id="rId700"/>
    <hyperlink ref="F1001" r:id="rId701" display="http://sv.wikipedia.org/wiki/Nya_psalmer_1921"/>
    <hyperlink ref="F560" r:id="rId702" display="Sacred Songs &amp; Solos - 1200 pieces"/>
    <hyperlink ref="E560" r:id="rId703"/>
    <hyperlink ref="E2660" r:id="rId704" display="J Blomqwist"/>
    <hyperlink ref="F2452" r:id="rId705"/>
    <hyperlink ref="F2425" r:id="rId706" display="Psalmisten"/>
    <hyperlink ref="F536" r:id="rId707" display="Psalmisten"/>
    <hyperlink ref="E1611" r:id="rId708" display="Einar Billing"/>
    <hyperlink ref="F2254" r:id="rId709" display="http://sv.wikipedia.org/wiki/Kom"/>
    <hyperlink ref="E2074" r:id="rId710" tooltip="Cittran [inte skriven än]" display=", utgiven 1904 i Chicago"/>
    <hyperlink ref="E1695" r:id="rId711" display="Mark Granquist, Northfield, Minnesota"/>
    <hyperlink ref="F1726" r:id="rId712" display="The Music of the Augustana Synod"/>
    <hyperlink ref="E89" r:id="rId713" display="E. G-n (Emil Gustavsson) Distrib av söndagsskolföreningen"/>
    <hyperlink ref="G358" r:id="rId714" display="http://libris.kb.se/bib/1636715"/>
    <hyperlink ref="E506" r:id="rId715" display="utgivna av Tidn. Sanningsvittnets red"/>
    <hyperlink ref="E53" r:id="rId716"/>
    <hyperlink ref="F52" r:id="rId717" display="Andelige Sånger och tillfällighetswerser "/>
    <hyperlink ref="E52" r:id="rId718" display="Lars Linderot"/>
    <hyperlink ref="F2754" r:id="rId719"/>
    <hyperlink ref="E2754" r:id="rId720" display="Nathan Odenvik"/>
    <hyperlink ref="G2165" r:id="rId721" display="http://libris.kb.se/bib/1597074"/>
    <hyperlink ref="F2510" r:id="rId722"/>
    <hyperlink ref="F2192" r:id="rId723" display="Harpotoner : Andeliga sånger"/>
    <hyperlink ref="F2009" r:id="rId724"/>
    <hyperlink ref="F2453" r:id="rId725"/>
    <hyperlink ref="F2434" r:id="rId726" display="På Vägen hem : andeliga sånger af L. S."/>
    <hyperlink ref="F2004" r:id="rId727" display="Andeliga sånger / samlade och utgifne af B. Wadström"/>
    <hyperlink ref="F2448" r:id="rId728"/>
    <hyperlink ref="F2010" r:id="rId729"/>
    <hyperlink ref="F2003" r:id="rId730"/>
    <hyperlink ref="F2903" r:id="rId731"/>
    <hyperlink ref="F2973" r:id="rId732"/>
    <hyperlink ref="E2910" r:id="rId733"/>
    <hyperlink ref="F2910" r:id="rId734"/>
    <hyperlink ref="E3144" r:id="rId735"/>
    <hyperlink ref="E3192" r:id="rId736"/>
    <hyperlink ref="E435" r:id="rId737" display="http://sv.wikipedia.org/wiki/Eric_Mauritz_Bergquist"/>
    <hyperlink ref="E870" r:id="rId738"/>
    <hyperlink ref="E1513" r:id="rId739" display="Fribaptistsamfundets missionsstyrelse"/>
    <hyperlink ref="F1575" r:id="rId740" display="Ur väckelserörelsens historia – II värmländskt fromhetsliv"/>
    <hyperlink ref="E1340" r:id="rId741" display="http://sv.wikipedia.org/wiki/Einar_Ekberg"/>
    <hyperlink ref="E1598" r:id="rId742"/>
    <hyperlink ref="E1600" r:id="rId743"/>
    <hyperlink ref="E2947" r:id="rId744"/>
    <hyperlink ref="F2947" r:id="rId745"/>
    <hyperlink ref="F1555" r:id="rId746"/>
    <hyperlink ref="F1516" r:id="rId747" display="fri"/>
    <hyperlink ref="E3003" r:id="rId748"/>
    <hyperlink ref="E3020" r:id="rId749"/>
    <hyperlink ref="F1635" r:id="rId750"/>
    <hyperlink ref="E1929" r:id="rId751" display="Bo-A Wendt. Särtryck ur Nordlund - Småskifter från institutionen för nordiska språk i Lund 15-1989"/>
    <hyperlink ref="E1930" r:id="rId752" display="Bo-A Wendt. Särtryck ur Nordlund - Småskifter från institutionen för nordiska språk i Lund 15-1989"/>
    <hyperlink ref="E2982" r:id="rId753"/>
    <hyperlink ref="E3013" r:id="rId754"/>
    <hyperlink ref="F1646" r:id="rId755"/>
    <hyperlink ref="F3129" r:id="rId756"/>
    <hyperlink ref="E2979" r:id="rId757"/>
    <hyperlink ref="F1700" r:id="rId758" display="http://libris.kb.se/bib/734176"/>
    <hyperlink ref="E194" r:id="rId759"/>
    <hyperlink ref="F2530" r:id="rId760"/>
    <hyperlink ref="F194" r:id="rId761" display="Frälsningssoldatens Sångbok"/>
    <hyperlink ref="F1477" r:id="rId762"/>
    <hyperlink ref="E1478" r:id="rId763" display="Emil Liedgren Olaus Petri-föreläsningar i Uppsala Mars 1924"/>
    <hyperlink ref="F1478" r:id="rId764" display="http://sv.wikipedia.org/wiki/Johan_Olof_Wallin"/>
    <hyperlink ref="E1779" r:id="rId765" display="Emil Liedgren Olaus Petri-föreläsningar i Uppsala Mars 1924"/>
    <hyperlink ref="E1434" r:id="rId766" display="Oscar Lövgren, SMF"/>
    <hyperlink ref="E1406" r:id="rId767" display="Oscar Lövgren, SMF"/>
    <hyperlink ref="E2988" r:id="rId768"/>
    <hyperlink ref="F1461" r:id="rId769"/>
    <hyperlink ref="E3170" r:id="rId770"/>
    <hyperlink ref="F1096" r:id="rId771"/>
    <hyperlink ref="F84" r:id="rId772" display="Barnsoldaternas sångbok 1890"/>
    <hyperlink ref="E41" r:id="rId773" display="Oscar Ahnfelt "/>
    <hyperlink ref="F1427" r:id="rId774"/>
    <hyperlink ref="E1427" r:id="rId775" display="Lövgren Oscar "/>
    <hyperlink ref="E1774" r:id="rId776" display="Liedgren Emil "/>
    <hyperlink ref="E1777" r:id="rId777"/>
    <hyperlink ref="E1776" r:id="rId778" display="Emil Liedgren, Sveriges kristliga studentrörelses förlag "/>
    <hyperlink ref="E1775" r:id="rId779" display="Liedgren Emil "/>
    <hyperlink ref="F423" r:id="rId780" display="Samlingstoner 1919 (9:e upplagan)"/>
    <hyperlink ref="F443" r:id="rId781" display="http://sv.wikipedia.org/wiki/Svenska_Missionsf%F6rbundets_s%E5ngbok"/>
    <hyperlink ref="F1431" r:id="rId782"/>
    <hyperlink ref="E68" r:id="rId783"/>
    <hyperlink ref="F439" r:id="rId784" display="Svensk Söndagsskolsångbok 1908"/>
    <hyperlink ref="F675" r:id="rId785"/>
    <hyperlink ref="F2711" r:id="rId786"/>
    <hyperlink ref="F2217" r:id="rId787"/>
    <hyperlink ref="F1865" r:id="rId788"/>
    <hyperlink ref="F2746" r:id="rId789"/>
    <hyperlink ref="E2789" r:id="rId790" display="Inger Selander"/>
    <hyperlink ref="E63" r:id="rId791"/>
    <hyperlink ref="F63" r:id="rId792" display="Andliga sånger - Samlade och utgivna för bruk vid gudstjänst"/>
    <hyperlink ref="E163" r:id="rId793" display="http://sv.wikipedia.org/wiki/Erik_Jakob_Ekman"/>
    <hyperlink ref="E646" r:id="rId794" display="Adventisternas"/>
    <hyperlink ref="E345" r:id="rId795" display="Adventisternas"/>
    <hyperlink ref="E2721" r:id="rId796" display="Håkan Möller (avhandling)"/>
    <hyperlink ref="E1697" r:id="rId797" display="J.F. Grufman "/>
    <hyperlink ref="E3190" r:id="rId798"/>
    <hyperlink ref="E3091" r:id="rId799"/>
    <hyperlink ref="F3091" r:id="rId800"/>
    <hyperlink ref="E3031" r:id="rId801"/>
    <hyperlink ref="E1569" r:id="rId802" display="Erik Malmeström m.fl. Kulturhistoriska förlaget. Exemplar nr 60."/>
    <hyperlink ref="F2902" r:id="rId803"/>
    <hyperlink ref="E66" r:id="rId804" display="Örebro Missionsförenings förlag"/>
    <hyperlink ref="E65" r:id="rId805" display="Örebro Missionsförenings förlag"/>
    <hyperlink ref="E40" r:id="rId806" display="Oscar Ahnfelt "/>
    <hyperlink ref="E1618" r:id="rId807" display="Nils Bolander"/>
    <hyperlink ref="E1683" r:id="rId808" display="gabriel Samuelsson"/>
    <hyperlink ref="E1809" r:id="rId809" display="Oscar Lövgren, SMF"/>
    <hyperlink ref="E1577" r:id="rId810" display="Oscar Lövgren, SMF"/>
    <hyperlink ref="E1806" r:id="rId811" display="Oscar Lövgren, SMF"/>
    <hyperlink ref="E1456" r:id="rId812" display="Oscar Lövgren, SMF"/>
    <hyperlink ref="E1811" r:id="rId813" display="Oscar Lövgren, SMF"/>
    <hyperlink ref="E1420" r:id="rId814" display="Oscar Lövgren"/>
    <hyperlink ref="E1812" r:id="rId815" display="Oscar Lövgren, SMF"/>
    <hyperlink ref="E1808" r:id="rId816" display="http://sv.wikipedia.org/wiki/Oscar_L%F6vgren_(hymnolog)"/>
    <hyperlink ref="E1686" r:id="rId817" display="gabriel Samuelsson"/>
    <hyperlink ref="F1473" r:id="rId818"/>
    <hyperlink ref="F1449" r:id="rId819"/>
    <hyperlink ref="F3117" r:id="rId820"/>
    <hyperlink ref="E2961" r:id="rId821"/>
    <hyperlink ref="E2958" r:id="rId822"/>
    <hyperlink ref="E2959" r:id="rId823"/>
    <hyperlink ref="F2195" r:id="rId824" display="Helgad åt Herren"/>
    <hyperlink ref="E3041" r:id="rId825"/>
    <hyperlink ref="E3084" r:id="rId826"/>
    <hyperlink ref="F1853" r:id="rId827" display="Huslig Andaktsbok (Morgon- och Aftonbetraktelser med sånger av Philip Fredrik Hiller, 3:e upplagan)"/>
    <hyperlink ref="E3040" r:id="rId828"/>
    <hyperlink ref="E3038" r:id="rId829"/>
    <hyperlink ref="E1852" r:id="rId830" display="Magnus Fredrik Roos, (Würtemberg 1727-1803), övers av S Cavallin"/>
    <hyperlink ref="F1852" r:id="rId831" display="Huslig Andaktsbok (Morgon- och Aftonbetraktelser med sånger av Philip Fredrik Hiller, 3:e upplagan)"/>
    <hyperlink ref="E3042" r:id="rId832" display="E. Wrangel och E. Briem"/>
    <hyperlink ref="E2981" r:id="rId833"/>
    <hyperlink ref="E2934" r:id="rId834" display="Övers av S G Cavallin"/>
    <hyperlink ref="F2934" r:id="rId835"/>
    <hyperlink ref="F3006" r:id="rId836"/>
    <hyperlink ref="E3006" r:id="rId837" display="Johan Arndts fyra anderika böcker, övers av Angeldorff"/>
    <hyperlink ref="E3115" r:id="rId838"/>
    <hyperlink ref="F699" r:id="rId839" display="Svensk psalmbok för den evangeliskt-lutherska kyrkan i Finland 1943"/>
    <hyperlink ref="F1084" r:id="rId840" display="http://sv.wikipedia.org/wiki/Kyrklig_s%E5ng"/>
    <hyperlink ref="E614" r:id="rId841"/>
    <hyperlink ref="F614" r:id="rId842" display="Sions Nya Sånger 1821 (herrnhutisk, 3:e uppl)"/>
    <hyperlink ref="E2470" r:id="rId843" display="Anders Carl Rutström"/>
    <hyperlink ref="D2813" r:id="rId844"/>
    <hyperlink ref="D2812" r:id="rId845"/>
    <hyperlink ref="D2810" r:id="rId846"/>
    <hyperlink ref="E448" r:id="rId847" display="Samlade av Conrad Adolf Björkman arrangerade av J. Sonesson "/>
    <hyperlink ref="E309" r:id="rId848" display="Svenska Alliansmissionen (föregick Kristen Lovsång)"/>
    <hyperlink ref="E872" r:id="rId849" display="Helgelseförbundet "/>
    <hyperlink ref="E61" r:id="rId850"/>
    <hyperlink ref="F61" r:id="rId851" display="Andliga sånger - Samlade och utgivna för bruk vid gudstjänst"/>
    <hyperlink ref="F755" r:id="rId852"/>
    <hyperlink ref="F593" r:id="rId853" display="http://sv.wikipedia.org/wiki/Segertoner_1960"/>
    <hyperlink ref="F339" r:id="rId854" display="Lofsånger och Andeliga wisor i nådene, häfte 1-4 (96 sånger)"/>
    <hyperlink ref="F183" r:id="rId855" display="FA:s Sångbok 1950"/>
    <hyperlink ref="F1102" r:id="rId856" display="Psalmer i 2000 talet"/>
    <hyperlink ref="F1103" r:id="rId857"/>
    <hyperlink ref="F642" r:id="rId858" display="Sionstoner 1972 + Koralbok enl nedan"/>
    <hyperlink ref="F342" r:id="rId859" display="Andeliga sånger, sambindning av Lofsånger och Andeliga wisori nådene, häfte 1-4 (155 sånger) + Sånger till Lammets lof (84 sånger, tredje häftet) + 105 utan register. 1876"/>
    <hyperlink ref="E38" r:id="rId860" display="Oscar Ahnfelt "/>
    <hyperlink ref="E2117" r:id="rId861" display="http://sv.wikipedia.org/wiki/Elias_Hane"/>
    <hyperlink ref="E2175" r:id="rId862" display="http://sv.wikipedia.org/wiki/Elias_Hane"/>
    <hyperlink ref="E2174" r:id="rId863" display="http://sv.wikipedia.org/wiki/Elias_Hane"/>
    <hyperlink ref="E1969" r:id="rId864" display="http://sv.wikipedia.org/wiki/Samuel_%C3%96dmann"/>
    <hyperlink ref="E2165" r:id="rId865" display="http://sv.wikipedia.org/wiki/Erik_Nystr%C3%B6m"/>
    <hyperlink ref="E2160" r:id="rId866" display="http://sv.wikipedia.org/wiki/Eric_Mauritz_Bergquist"/>
    <hyperlink ref="G2172" r:id="rId867" display="http://regina.kb.se/F/?func=find-b&amp;request=001612009&amp;find_code=SYS&amp;local_base=KBS01"/>
    <hyperlink ref="F2478" r:id="rId868"/>
    <hyperlink ref="F628" r:id="rId869" display="Sionsharpan : Ny samling af andeliga sånger"/>
    <hyperlink ref="G2476" r:id="rId870" display="http://regina.kb.se/F/?func=find-b&amp;request=001717495&amp;find_code=SYS&amp;local_base=KBS01"/>
    <hyperlink ref="E2483" r:id="rId871"/>
    <hyperlink ref="G2468" r:id="rId872" display="http://regina.kb.se/F/?func=find-b&amp;request=000187813&amp;find_code=SYS&amp;local_base=KBS01"/>
    <hyperlink ref="G2478" r:id="rId873" display="http://regina.kb.se/F/?func=find-b&amp;request=000168156&amp;find_code=SYS&amp;local_base=KBS01"/>
    <hyperlink ref="G2475" r:id="rId874" display="http://regina.kb.se/F/?func=find-b&amp;request=001717494&amp;find_code=SYS&amp;local_base=KBS01"/>
    <hyperlink ref="F2662" r:id="rId875" display="Urval ur Sions sånger  Psalmer och sånger för offentligt och enskilt bruk i kyrka, skola och hem"/>
    <hyperlink ref="E2662" r:id="rId876"/>
    <hyperlink ref="E626" r:id="rId877" display="Laestadianernas fridsföreningars förb i Jakobstad (7:e uppl)"/>
    <hyperlink ref="F2487" r:id="rId878"/>
    <hyperlink ref="F2505" r:id="rId879" display="Sjung inför Herren"/>
    <hyperlink ref="F2531" r:id="rId880" display="Stridssånger (1890, 1891, 1892)"/>
    <hyperlink ref="F756" r:id="rId881" display="http://sv.wikipedia.org/wiki/S%E5nger_f%F6r_S%F6ndagsskolan_och_Hemmet"/>
    <hyperlink ref="E2479" r:id="rId882" display="Laestadiansk. Sveriges fridsföreningars centralorganisation, Gagnef"/>
    <hyperlink ref="E428" r:id="rId883" display="http://sv.wikipedia.org/wiki/Lewi_Pethrus"/>
    <hyperlink ref="F2472" r:id="rId884" display="Sions Sånger 1743, 1745, 1747, 1748"/>
    <hyperlink ref="E624" r:id="rId885" display="Adventisternas"/>
    <hyperlink ref="E2475" r:id="rId886" display="Adventisternas"/>
    <hyperlink ref="F2337" r:id="rId887"/>
    <hyperlink ref="F624" r:id="rId888" display="http://sv.wikipedia.org/wiki/Sions_S%E5nger"/>
    <hyperlink ref="F2479" r:id="rId889" display="Sions Sånger 1951"/>
    <hyperlink ref="F631" r:id="rId890" display="Sions Harpan 2002"/>
    <hyperlink ref="F1235" r:id="rId891" display="http://sv.wikipedia.org/wiki/Lapp-Lisa"/>
    <hyperlink ref="F1088" r:id="rId892" display="http://sv.wikipedia.org/wiki/Kyrks%E5ng"/>
    <hyperlink ref="F418" r:id="rId893" display="http://sv.wikipedia.org/wiki/Psalm_och_S%E5ng"/>
    <hyperlink ref="E2814" r:id="rId894"/>
    <hyperlink ref="E1780" r:id="rId895" display="Emil Liedgren Olaus Petri-föreläsningar i Uppsala Mars 1924"/>
    <hyperlink ref="E1863" r:id="rId896" display="http://sv.wikipedia.org/wiki/Inger_Selander"/>
    <hyperlink ref="E485" r:id="rId897" display="http://sv.wikipedia.org/wiki/Carl_Lundgren"/>
    <hyperlink ref="E2757" r:id="rId898" display="http://sv.wikipedia.org/wiki/Oscar_L%C3%B6vgren_%28hymnolog%29"/>
    <hyperlink ref="F2475" r:id="rId899" display="http://sv.wikipedia.org/wiki/Sions_S%E5nger"/>
    <hyperlink ref="F2470" r:id="rId900" display="http://sv.wikipedia.org/wiki/Sions_Nya_S%E5nger"/>
    <hyperlink ref="E2452" r:id="rId901" display="http://sv.wikipedia.org/wiki/Jakob_Timotheus_Jacobsson"/>
    <hyperlink ref="F2412" r:id="rId902" display="http://sv.wikipedia.org/wiki/Nummer_785-868_i_Psalmer_och_S%E5nger"/>
    <hyperlink ref="F531" r:id="rId903"/>
    <hyperlink ref="E2423" r:id="rId904" display="http://sv.wikipedia.org/wiki/Gerhard_Tersteegen"/>
    <hyperlink ref="E930" r:id="rId905" display="http://sv.wikipedia.org/wiki/Abraham_Mankell"/>
    <hyperlink ref="F2399" r:id="rId906" display="http://sv.wikipedia.org/wiki/Psalm_och_S%E5ng"/>
    <hyperlink ref="F2379" r:id="rId907" display="http://sv.wikipedia.org/wiki/Pilgrimsharpan"/>
    <hyperlink ref="F2353" r:id="rId908" display="http://sv.wikipedia.org/wiki/Nya_s%E5nger"/>
    <hyperlink ref="F1083" r:id="rId909" display="http://sv.wikipedia.org/wiki/Kyrklig_s%E5ng"/>
    <hyperlink ref="F302" r:id="rId910" display="http://sv.wikipedia.org/wiki/Kom"/>
    <hyperlink ref="F272" r:id="rId911" display="http://sv.wikipedia.org/wiki/Hj%E4rtes%E5nger_1895"/>
    <hyperlink ref="E272" r:id="rId912" display="http://sv.wikipedia.org/wiki/Emil_Gustafsson"/>
    <hyperlink ref="F268" r:id="rId913" display="Herren Lever (har 1983 års)"/>
    <hyperlink ref="F2194" r:id="rId914" display="http://sv.wikipedia.org/wiki/Hela_v%E4rlden_sjunger"/>
    <hyperlink ref="F2179" r:id="rId915" display="http://sv.wikipedia.org/wiki/Guds_lov"/>
    <hyperlink ref="F2165" r:id="rId916" display="http://sv.wikipedia.org/wiki/F%F6rsamlingss%E5ngbok"/>
    <hyperlink ref="F217" r:id="rId917" display="http://sv.wikipedia.org/wiki/F%C3%B6rbundstoner_1957"/>
    <hyperlink ref="F215" r:id="rId918" display="http://sv.wikipedia.org/wiki/F%F6rbundstoner_1911"/>
    <hyperlink ref="F2160" r:id="rId919" display="http://sv.wikipedia.org/wiki/F%F6rbundss%E5nger"/>
    <hyperlink ref="F2139" r:id="rId920" display="http://sv.wikipedia.org/wiki/S%E5ngboken"/>
    <hyperlink ref="F171" r:id="rId921" display="http://sv.wikipedia.org/wiki/Fridstoner"/>
    <hyperlink ref="F167" r:id="rId922" display="http://sv.wikipedia.org/wiki/Fridsr%F6ster"/>
    <hyperlink ref="F2068" r:id="rId923" display="http://sv.wikipedia.org/wiki/Cecilia_%28psalmbok%29"/>
    <hyperlink ref="F2029" r:id="rId924" display="http://sv.wikipedia.org/wiki/Andliga_s%E5nger,_sjungna_af_Ira_D._Sankey"/>
    <hyperlink ref="E2029" r:id="rId925" display="http://sv.wikipedia.org/wiki/Teodor_Trued_Truv%C3%A9"/>
    <hyperlink ref="E2009" r:id="rId926" display="http://sv.wikipedia.org/wiki/August_%D6stlund"/>
    <hyperlink ref="F732" r:id="rId927" display="http://sv.wikipedia.org/wiki/Zacharias_Topelius"/>
    <hyperlink ref="E1318" r:id="rId928" display="http://sv.wikipedia.org/wiki/Einar_Ekberg"/>
    <hyperlink ref="E1680" r:id="rId929" display="http://sv.wikipedia.org/wiki/Anders_Frostenson"/>
    <hyperlink ref="E1720" r:id="rId930" display="http://sv.wikipedia.org/wiki/Dick_Helander"/>
    <hyperlink ref="E1825" r:id="rId931" display="http://sv.wikipedia.org/wiki/Olle_Nivenius"/>
    <hyperlink ref="F1469" r:id="rId932"/>
    <hyperlink ref="F1456" r:id="rId933" display="http://sv.wikipedia.org/wiki/Lina_Sandell"/>
    <hyperlink ref="F1923" r:id="rId934" display="http://sv.wikipedia.org/wiki/Johan_Olof_Wallin"/>
    <hyperlink ref="F1420" r:id="rId935" display="http://sv.wikipedia.org/wiki/Fanny_Crosby"/>
    <hyperlink ref="E1383" r:id="rId936" display="http://sv.wikipedia.org/wiki/%D6rebromissionen"/>
    <hyperlink ref="E1362" r:id="rId937" display="http://sv.wikipedia.org/wiki/Einar_Ekberg"/>
    <hyperlink ref="E1355" r:id="rId938" display="http://sv.wikipedia.org/wiki/Einar_Ekberg"/>
    <hyperlink ref="E2161" r:id="rId939" display="http://sv.wikipedia.org/wiki/Eric_Mauritz_Bergquist"/>
    <hyperlink ref="F103" r:id="rId940" display="http://sv.wikipedia.org/wiki/Cecilia_(psalmbok)"/>
    <hyperlink ref="F1077" r:id="rId941" display="http://sv.wikipedia.org/wiki/1921_%E5rs_koralbok_med_1819_%E5rs_psalmer"/>
    <hyperlink ref="E1077" r:id="rId942" display="http://sv.wikipedia.org/wiki/Otto_Olsson"/>
    <hyperlink ref="F452" r:id="rId943" display="http://sv.wikipedia.org/wiki/Kyrkovisor_1960"/>
    <hyperlink ref="F412" r:id="rId944" display="http://sv.wikipedia.org/wiki/Kom"/>
    <hyperlink ref="F764" r:id="rId945" display="Sånger och Psalmer 1894"/>
    <hyperlink ref="F1306" r:id="rId946" display="Sång och Spel, 8 häften"/>
    <hyperlink ref="F704" r:id="rId947" display="Svensk Söndagsskolsångbok 1908"/>
    <hyperlink ref="F670" r:id="rId948" display="Solskenssånger I (125 sånger)"/>
    <hyperlink ref="F587" r:id="rId949" display="http://sv.wikipedia.org/wiki/Segertoner_1922"/>
    <hyperlink ref="E587" r:id="rId950" display="http://sv.wikipedia.org/wiki/Lewi_Pethrus"/>
    <hyperlink ref="F1113" r:id="rId951" display="http://sv.wikipedia.org/wiki/Psalmer_&amp;_visor_76/82"/>
    <hyperlink ref="F521" r:id="rId952"/>
    <hyperlink ref="F467" r:id="rId953"/>
    <hyperlink ref="F346" r:id="rId954" display="http://sv.wikipedia.org/wiki/Lova_Herren"/>
    <hyperlink ref="E339" r:id="rId955" display="http://sv.wikipedia.org/wiki/Fredrik_Engelke"/>
    <hyperlink ref="F1945" r:id="rId956" display="http://sv.wikipedia.org/wiki/Den_gamla_psalmboken"/>
    <hyperlink ref="F92" r:id="rId957" display="Bibeltrogna Vänners sångbok 1937"/>
    <hyperlink ref="F34" r:id="rId958" display="Andelig Dufwo-Röst 1731 med Rökelse-Kar"/>
    <hyperlink ref="E34" r:id="rId959" display="http://sv.wikipedia.org/wiki/Olof_Kolmodin"/>
    <hyperlink ref="E1609" r:id="rId960" display="http://www.google.se/search?hl=sv&amp;tbo=p&amp;tbm=bks&amp;q=inauthor:%22Hans+Bernski%C3%B6ld%22"/>
    <hyperlink ref="A2320" r:id="rId961"/>
    <hyperlink ref="A1114" r:id="rId962"/>
    <hyperlink ref="A1052" r:id="rId963"/>
    <hyperlink ref="E1052" r:id="rId964"/>
    <hyperlink ref="A2402" r:id="rId965"/>
    <hyperlink ref="A336" r:id="rId966"/>
    <hyperlink ref="A337" r:id="rId967"/>
    <hyperlink ref="A335" r:id="rId968"/>
    <hyperlink ref="E1781" r:id="rId969" display="Emil Liedgren Olaus Petri-föreläsningar i Uppsala Mars 1924"/>
    <hyperlink ref="A64" r:id="rId970"/>
    <hyperlink ref="E64" r:id="rId971"/>
    <hyperlink ref="F64" r:id="rId972" display="Andliga sånger - Samlade och utgivna för bruk vid gudstjänst"/>
    <hyperlink ref="F65" r:id="rId973" display="Andliga sånger - Samlade och utgivna för bruk vid gudstjänst"/>
    <hyperlink ref="F66" r:id="rId974" display="Andliga sånger - Samlade och utgivna för bruk vid gudstjänst"/>
    <hyperlink ref="F67" r:id="rId975" display="Andliga sånger - Samlade och utgivna för bruk vid gudstjänst"/>
    <hyperlink ref="F68" r:id="rId976" display="Andliga sånger - Samlade och utgivna för bruk vid gudstjänst"/>
    <hyperlink ref="A1109" r:id="rId977"/>
    <hyperlink ref="A2796" r:id="rId978"/>
    <hyperlink ref="A759" r:id="rId979"/>
    <hyperlink ref="A334" r:id="rId980"/>
    <hyperlink ref="A168" r:id="rId981"/>
    <hyperlink ref="A757" r:id="rId982"/>
    <hyperlink ref="A758" r:id="rId983"/>
    <hyperlink ref="F3171" r:id="rId984"/>
    <hyperlink ref="A929" r:id="rId985"/>
    <hyperlink ref="F17" r:id="rId986"/>
    <hyperlink ref="A25" r:id="rId987"/>
    <hyperlink ref="A1141" r:id="rId988"/>
    <hyperlink ref="F1944" r:id="rId989" display="http://sv.wikipedia.org/wiki/Den_gamla_psalmboken"/>
    <hyperlink ref="A1097" r:id="rId990"/>
    <hyperlink ref="A1087" r:id="rId991"/>
    <hyperlink ref="F1087" r:id="rId992" display="http://sv.wikipedia.org/wiki/Kyrkovisor_1960"/>
    <hyperlink ref="A504" r:id="rId993"/>
    <hyperlink ref="F2539" r:id="rId994" display="Svensk psalmbok för de evangeliskt-lutherska församlingarna i Storfurstendömet Finland, antagna 1886"/>
    <hyperlink ref="F2211" r:id="rId995"/>
    <hyperlink ref="E2490" r:id="rId996"/>
    <hyperlink ref="D3213:E3213" r:id="rId997" display="1697 års koralbok - Harald Vallerius"/>
    <hyperlink ref="D3214:E3214" r:id="rId998" display="1820 års koralbok - Johan Christian Fredrik Haeffner"/>
    <hyperlink ref="D3220:F3220" r:id="rId999" display="Psalmprojektet - Samling av fria psalmer"/>
    <hyperlink ref="D3210:F3210" r:id="rId1000" display="1536 års &quot;Swenske songer eller wisor nw på nytt prentade&quot; "/>
    <hyperlink ref="D3211:F3211" r:id="rId1001" display="1536 års &quot;Swenske songer eller wisor nw på nytt prentade&quot; Runebergs digitaliserade"/>
    <hyperlink ref="D3212:F3212" r:id="rId1002" display="1695 års psalmbok på wikisource"/>
    <hyperlink ref="F2339" r:id="rId1003"/>
    <hyperlink ref="E2518" r:id="rId1004" location="v=onepage&amp;q=Sj%C3%A4lens%20himlalust%20p%" display="Pietistisk (se googlebooks)"/>
    <hyperlink ref="A1064" r:id="rId1005"/>
    <hyperlink ref="A1844" r:id="rId1006"/>
    <hyperlink ref="I3046" r:id="rId1007" display="Fotocentralen"/>
    <hyperlink ref="E3046" r:id="rId1008"/>
    <hyperlink ref="E1833" r:id="rId1009" display="Olle Nystedt, Sv Kristliga studentrörelses bokförlag"/>
    <hyperlink ref="E1125" r:id="rId1010"/>
    <hyperlink ref="A1125" r:id="rId1011"/>
    <hyperlink ref="A2517" r:id="rId1012"/>
    <hyperlink ref="E2517" r:id="rId1013" display="af O. A. O[ttander] m. fl. I, II (1842-1926-Medarbetare)"/>
    <hyperlink ref="A305" r:id="rId1014"/>
    <hyperlink ref="E3252" r:id="rId1015"/>
    <hyperlink ref="A791" r:id="rId1016"/>
    <hyperlink ref="A634" r:id="rId1017"/>
    <hyperlink ref="A37" r:id="rId1018"/>
    <hyperlink ref="E37" r:id="rId1019" display="Oscar Ahnfelt "/>
    <hyperlink ref="E2376" r:id="rId1020" display="Andeliga sånger samlade af B[ernhard] Wadström, (1831-1918), EFS 218 n:r. Ny uppl. 1873, 1875. År 1889 uppgick den i Sions toner. Bef. 1872. 9:e uppl 1870. "/>
    <hyperlink ref="E2297" r:id="rId1021" display="Joël Blomqvist"/>
    <hyperlink ref="F31" r:id="rId1022" display="Ancora"/>
    <hyperlink ref="E31" r:id="rId1023"/>
    <hyperlink ref="A1888" r:id="rId1024"/>
    <hyperlink ref="E2379" r:id="rId1025" display="Andeliga sånger samlade af B[ernhard] Wadström, (1831-1918), EFS 218 n:r. Ny uppl. 1873, 1875. År 1889 uppgick den i Sions toner. Bef. 1872. 9:e uppl 1870. "/>
    <hyperlink ref="F495" r:id="rId1026" display="http://sv.wikipedia.org/wiki/Pilgrimsharpan"/>
    <hyperlink ref="E495" r:id="rId1027" display="Andeliga sånger samlade af B[ernhard] Wadström, (1831-1918), EFS 218 n:r. Ny uppl. 1873, 1875. År 1889 uppgick den i Sions toner. Bef. 1872. 9:e uppl 1870. "/>
    <hyperlink ref="F2378" r:id="rId1028" display="http://sv.wikipedia.org/wiki/Pilgrimsharpan"/>
    <hyperlink ref="E2378" r:id="rId1029" display="Andeliga sånger samlade af B[ernhard] Wadström, (1831-1918), EFS 218 n:r. Ny uppl. 1873, 1875. År 1889 uppgick den i Sions toner. Bef. 1872. 9:e uppl 1870. "/>
    <hyperlink ref="F2377" r:id="rId1030" display="http://sv.wikipedia.org/wiki/Pilgrimsharpan"/>
    <hyperlink ref="E2377" r:id="rId1031" display="Andeliga sånger samlade af B[ernhard] Wadström, (1831-1918), EFS 218 n:r. Ny uppl. 1873, 1875. År 1889 uppgick den i Sions toner. Bef. 1872. 9:e uppl 1870. "/>
    <hyperlink ref="F118" r:id="rId1032" display="Den Danske &quot;Forordnede Kirke-Psalmebog&quot; 1734"/>
    <hyperlink ref="E118" r:id="rId1033" display="Dansk psalmbok"/>
    <hyperlink ref="A1653" r:id="rId1034"/>
    <hyperlink ref="A736" r:id="rId1035"/>
    <hyperlink ref="A652" r:id="rId1036"/>
    <hyperlink ref="E3039" r:id="rId1037"/>
    <hyperlink ref="E674" r:id="rId1038" display="Homer Rodeheaver"/>
    <hyperlink ref="F2198" r:id="rId1039" display="http://sv.wikipedia.org/wiki/Hemlandss%E5nger_1892"/>
    <hyperlink ref="E2728" r:id="rId1040" display="Eric Hansson"/>
    <hyperlink ref="F2763" r:id="rId1041" display="http://www.bokborsen.se/?issearch=1&amp;sall=1&amp;scat=0&amp;maincat=1&amp;extendedsearch=1&amp;mediatype=0&amp;stitle=Minnesteckning+%C3%B6ver+Helge+%C3%85keson+&amp;screator=Truedson+N+P"/>
    <hyperlink ref="E2763" r:id="rId1042" display="http://www.bokborsen.se/?issearch=1&amp;sall=1&amp;scat=0&amp;maincat=1&amp;extendedsearch=1&amp;mediatype=0&amp;screator=Truedson+N+P"/>
    <hyperlink ref="E756" r:id="rId1043" display="http://sv.wikipedia.org/wiki/Teodor_Trued_Truv%E9"/>
    <hyperlink ref="A733" r:id="rId1044"/>
    <hyperlink ref="A2043" r:id="rId1045"/>
    <hyperlink ref="A2933" r:id="rId1046"/>
    <hyperlink ref="A2524" r:id="rId1047"/>
    <hyperlink ref="A2664" r:id="rId1048"/>
    <hyperlink ref="A2358" r:id="rId1049"/>
    <hyperlink ref="A2100" r:id="rId1050"/>
    <hyperlink ref="A1502" r:id="rId1051"/>
    <hyperlink ref="A1733" r:id="rId1052"/>
    <hyperlink ref="A2368" r:id="rId1053"/>
    <hyperlink ref="A1717" r:id="rId1054"/>
    <hyperlink ref="A524" r:id="rId1055"/>
    <hyperlink ref="A235" r:id="rId1056"/>
    <hyperlink ref="A236" r:id="rId1057"/>
    <hyperlink ref="A252" r:id="rId1058"/>
    <hyperlink ref="A2054" r:id="rId1059"/>
    <hyperlink ref="A350" r:id="rId1060"/>
    <hyperlink ref="A550" r:id="rId1061"/>
    <hyperlink ref="A656" r:id="rId1062"/>
    <hyperlink ref="A1066" r:id="rId1063"/>
    <hyperlink ref="A401" r:id="rId1064"/>
    <hyperlink ref="A2700" r:id="rId1065"/>
    <hyperlink ref="A2642" r:id="rId1066"/>
    <hyperlink ref="A355" r:id="rId1067" display="KB"/>
    <hyperlink ref="A348" r:id="rId1068"/>
    <hyperlink ref="A1100" r:id="rId1069"/>
    <hyperlink ref="A26" r:id="rId1070" display="Danska KB"/>
    <hyperlink ref="E1778" r:id="rId1071" display="Emil Liedgren, Sveriges kristliga studentrörelses förlag "/>
    <hyperlink ref="E1617" r:id="rId1072" display="Nils Bolander"/>
    <hyperlink ref="E48" r:id="rId1073" display="Betty Ehrenborg-Posse"/>
    <hyperlink ref="F48" r:id="rId1074" display="Andeliga sånger för barn"/>
    <hyperlink ref="A1016" r:id="rId1075"/>
    <hyperlink ref="E1679" r:id="rId1076" display="http://sv.wikipedia.org/wiki/Anders_Frostenson"/>
    <hyperlink ref="A2431" r:id="rId1077"/>
    <hyperlink ref="E2431" r:id="rId1078" display="Johansson Roberth. Om 100 andlinga sånger"/>
    <hyperlink ref="E2743" r:id="rId1079" display="Johansson Roberth. Om 100 andlinga sånger"/>
    <hyperlink ref="E1810" r:id="rId1080" display="Oscar Lövgren, SMF"/>
    <hyperlink ref="E67" r:id="rId1081" display="Örebro Missionsförenings förlag"/>
    <hyperlink ref="A711" r:id="rId1082"/>
    <hyperlink ref="A594" r:id="rId1083"/>
    <hyperlink ref="A330" r:id="rId1084"/>
    <hyperlink ref="A843" r:id="rId1085"/>
    <hyperlink ref="A509" r:id="rId1086"/>
    <hyperlink ref="I253" r:id="rId1087" display="Gospelcenter"/>
    <hyperlink ref="E3047" r:id="rId1088"/>
    <hyperlink ref="E3281" r:id="rId1089"/>
    <hyperlink ref="A792" r:id="rId1090"/>
    <hyperlink ref="E3237" r:id="rId1091" location="Alm"/>
    <hyperlink ref="F3237" r:id="rId1092" display="Svenskt biografisk handbok 1957 om Henrik Alm"/>
    <hyperlink ref="F3238" r:id="rId1093"/>
    <hyperlink ref="A537" r:id="rId1094"/>
    <hyperlink ref="A2047" r:id="rId1095"/>
    <hyperlink ref="A2046" r:id="rId1096"/>
    <hyperlink ref="A75" r:id="rId1097"/>
    <hyperlink ref="A2381" r:id="rId1098" display="KB"/>
    <hyperlink ref="A1059" r:id="rId1099"/>
    <hyperlink ref="A2467" r:id="rId1100"/>
    <hyperlink ref="A454" r:id="rId1101"/>
    <hyperlink ref="E454" r:id="rId1102" display="Fribaptisterna"/>
    <hyperlink ref="A685" r:id="rId1103"/>
    <hyperlink ref="A859" r:id="rId1104"/>
    <hyperlink ref="A231" r:id="rId1105"/>
    <hyperlink ref="A60" r:id="rId1106" display="http://libris.kb.se/bib/1600904"/>
    <hyperlink ref="A2272" r:id="rId1107"/>
    <hyperlink ref="A2559" r:id="rId1108"/>
    <hyperlink ref="A352" r:id="rId1109"/>
    <hyperlink ref="A2350" r:id="rId1110"/>
    <hyperlink ref="A2454" r:id="rId1111"/>
    <hyperlink ref="A496" r:id="rId1112"/>
    <hyperlink ref="A351" r:id="rId1113"/>
    <hyperlink ref="A377" r:id="rId1114"/>
    <hyperlink ref="A2129" r:id="rId1115"/>
    <hyperlink ref="A2128" r:id="rId1116"/>
    <hyperlink ref="A2192" r:id="rId1117"/>
    <hyperlink ref="F576" r:id="rId1118" display="Samlingstoner 1919 (9:e upplagan)"/>
    <hyperlink ref="A576" r:id="rId1119"/>
    <hyperlink ref="A1968" r:id="rId1120"/>
    <hyperlink ref="A750" r:id="rId1121"/>
    <hyperlink ref="F3282" r:id="rId1122"/>
    <hyperlink ref="A820" r:id="rId1123"/>
    <hyperlink ref="E3206" r:id="rId1124"/>
    <hyperlink ref="E3208" r:id="rId1125"/>
    <hyperlink ref="E3207" r:id="rId1126"/>
    <hyperlink ref="E3205" r:id="rId1127"/>
    <hyperlink ref="E1678" r:id="rId1128" display="http://sv.wikipedia.org/wiki/Anders_Frostenson"/>
    <hyperlink ref="E39" r:id="rId1129" display="Oscar Ahnfelt "/>
    <hyperlink ref="A727" r:id="rId1130" display="Libris (16:e 1949)"/>
    <hyperlink ref="A2404" r:id="rId1131"/>
    <hyperlink ref="A2497" r:id="rId1132"/>
    <hyperlink ref="A226" r:id="rId1133"/>
    <hyperlink ref="A1929" r:id="rId1134"/>
    <hyperlink ref="A1116" r:id="rId1135"/>
    <hyperlink ref="E3204" r:id="rId1136"/>
    <hyperlink ref="A279" r:id="rId1137"/>
    <hyperlink ref="A2333" r:id="rId1138" display="Libris"/>
    <hyperlink ref="A416" r:id="rId1139"/>
    <hyperlink ref="A883" r:id="rId1140"/>
    <hyperlink ref="A281" r:id="rId1141"/>
    <hyperlink ref="A563" r:id="rId1142"/>
    <hyperlink ref="A32" r:id="rId1143"/>
    <hyperlink ref="F32" r:id="rId1144" display="Andelig Dufwo-Röst 1731 med Rökelse-Kar"/>
    <hyperlink ref="E32" r:id="rId1145" display="http://sv.wikipedia.org/wiki/Olof_Kolmodin"/>
    <hyperlink ref="A549" r:id="rId1146"/>
    <hyperlink ref="E3269" r:id="rId1147"/>
    <hyperlink ref="A518" r:id="rId1148"/>
    <hyperlink ref="A130" r:id="rId1149"/>
    <hyperlink ref="A129" r:id="rId1150" display="Libris (1823)"/>
    <hyperlink ref="A856" r:id="rId1151"/>
    <hyperlink ref="A2384" r:id="rId1152"/>
    <hyperlink ref="A2310" r:id="rId1153"/>
    <hyperlink ref="A2165" r:id="rId1154"/>
    <hyperlink ref="A2304" r:id="rId1155"/>
    <hyperlink ref="E2802" r:id="rId1156" location=".Vposh3NPKJI.email"/>
    <hyperlink ref="A640" r:id="rId1157"/>
    <hyperlink ref="F640" r:id="rId1158" display="Sionstoner 1936 + Koralbok enl nedan"/>
    <hyperlink ref="A2650" r:id="rId1159"/>
    <hyperlink ref="A2078" r:id="rId1160"/>
    <hyperlink ref="A246" r:id="rId1161"/>
    <hyperlink ref="E519" r:id="rId1162" display="Adolph Theodor Boyesen (pastor fr 1906) (Har melodier till 1898)"/>
    <hyperlink ref="A519" r:id="rId1163"/>
    <hyperlink ref="A486" r:id="rId1164"/>
    <hyperlink ref="E3277" r:id="rId1165"/>
    <hyperlink ref="F3292" r:id="rId1166"/>
    <hyperlink ref="A2691" r:id="rId1167"/>
    <hyperlink ref="A3196" r:id="rId1168"/>
    <hyperlink ref="A326" r:id="rId1169"/>
    <hyperlink ref="A3071" r:id="rId1170"/>
    <hyperlink ref="A1127" r:id="rId1171"/>
    <hyperlink ref="A2676" r:id="rId1172"/>
    <hyperlink ref="A176" r:id="rId1173"/>
    <hyperlink ref="A177" r:id="rId1174" display="Libris"/>
    <hyperlink ref="A1192" r:id="rId1175"/>
    <hyperlink ref="I1685" r:id="rId1176" display="Gospelcenter"/>
    <hyperlink ref="E1685" r:id="rId1177" display="gabriel Samuelsson"/>
    <hyperlink ref="A2217" r:id="rId1178"/>
    <hyperlink ref="D3217:F3217" r:id="rId1179" display="Musikkatalogen på KB"/>
    <hyperlink ref="A653" r:id="rId1180"/>
    <hyperlink ref="A930" r:id="rId1181" display="1865"/>
    <hyperlink ref="E2960" r:id="rId1182" display="Carl Boberg"/>
    <hyperlink ref="A715" r:id="rId1183" display="Libris"/>
    <hyperlink ref="A2000" r:id="rId1184"/>
    <hyperlink ref="A2434" r:id="rId1185"/>
    <hyperlink ref="A2051" r:id="rId1186"/>
    <hyperlink ref="A2025" r:id="rId1187"/>
    <hyperlink ref="A2177" r:id="rId1188"/>
    <hyperlink ref="A2197" r:id="rId1189"/>
    <hyperlink ref="A997" r:id="rId1190"/>
    <hyperlink ref="F33" r:id="rId1191" display="Andelig Dufwo-Röst 1731 med Rökelse-Kar"/>
    <hyperlink ref="E33" r:id="rId1192" display="http://sv.wikipedia.org/wiki/Olof_Kolmodin"/>
    <hyperlink ref="A857" r:id="rId1193"/>
    <hyperlink ref="A916" r:id="rId1194"/>
    <hyperlink ref="A256" r:id="rId1195"/>
    <hyperlink ref="A175" r:id="rId1196" display="Libris"/>
    <hyperlink ref="A2448" r:id="rId1197"/>
    <hyperlink ref="A573" r:id="rId1198"/>
    <hyperlink ref="A2003" r:id="rId1199"/>
    <hyperlink ref="A456" r:id="rId1200"/>
    <hyperlink ref="A2502" r:id="rId1201"/>
    <hyperlink ref="A296" r:id="rId1202"/>
    <hyperlink ref="A110" r:id="rId1203"/>
    <hyperlink ref="A2966" r:id="rId1204"/>
    <hyperlink ref="A2309" r:id="rId1205"/>
    <hyperlink ref="E667" r:id="rId1206"/>
    <hyperlink ref="A1068" r:id="rId1207"/>
    <hyperlink ref="A2031" r:id="rId1208"/>
    <hyperlink ref="A2631" r:id="rId1209"/>
    <hyperlink ref="I2192" r:id="rId1210"/>
    <hyperlink ref="E2477" r:id="rId1211" display="Laestadiansk. Sveriges fridsföreningars centralorganisation, Gagnef"/>
    <hyperlink ref="F2477" r:id="rId1212" display="Sions Sånger 1951"/>
    <hyperlink ref="A2484" r:id="rId1213"/>
    <hyperlink ref="A2695" r:id="rId1214"/>
    <hyperlink ref="F104" r:id="rId1215"/>
    <hyperlink ref="A104" r:id="rId1216"/>
    <hyperlink ref="E1653" r:id="rId1217"/>
    <hyperlink ref="E1654" r:id="rId1218"/>
    <hyperlink ref="E2994" r:id="rId1219"/>
    <hyperlink ref="F255" r:id="rId1220" display="Hemlandssånger 1892 (500 sånger)"/>
    <hyperlink ref="A665" r:id="rId1221"/>
    <hyperlink ref="E665" r:id="rId1222" display="af O. A. O[ttander] m. fl. I, II (1842-1926-Medarbetare)"/>
    <hyperlink ref="F71" r:id="rId1223" display="http://sv.wikipedia.org/wiki/Andliga_s%E5nger,_sjungna_af_Ira_D._Sankey"/>
    <hyperlink ref="A1051" r:id="rId1224"/>
    <hyperlink ref="A91" r:id="rId1225"/>
    <hyperlink ref="E301" r:id="rId1226" display="Emilia Ahnfelt-Laurin"/>
    <hyperlink ref="A301" r:id="rId1227"/>
    <hyperlink ref="A388" r:id="rId1228"/>
    <hyperlink ref="A1737" r:id="rId1229"/>
    <hyperlink ref="A1914" r:id="rId1230"/>
    <hyperlink ref="E2822" r:id="rId1231" display="&quot;Pris 3 öre Dessa frågor äro tryckta å fint glättadt papper i psalmboksformat och ut- gifne på flere hrr pastorers önskan, hvilka vilja utdela dem till sina konfirmander.&quot; Gbg 1880-05-20"/>
    <hyperlink ref="A2799" r:id="rId1232"/>
    <hyperlink ref="F818" r:id="rId1233"/>
    <hyperlink ref="E233" r:id="rId1234"/>
    <hyperlink ref="A2311" r:id="rId1235"/>
    <hyperlink ref="A2755" r:id="rId1236"/>
    <hyperlink ref="A2540" r:id="rId1237"/>
    <hyperlink ref="E2540" r:id="rId1238"/>
    <hyperlink ref="E3015" r:id="rId1239"/>
    <hyperlink ref="F188" r:id="rId1240"/>
    <hyperlink ref="A188" r:id="rId1241"/>
    <hyperlink ref="A101" r:id="rId1242"/>
    <hyperlink ref="E3246" r:id="rId1243"/>
    <hyperlink ref="A1067" r:id="rId1244"/>
    <hyperlink ref="A2666" r:id="rId1245"/>
    <hyperlink ref="A44" r:id="rId1246"/>
    <hyperlink ref="A2005" r:id="rId1247"/>
    <hyperlink ref="A2215" r:id="rId1248"/>
    <hyperlink ref="A2408" r:id="rId1249"/>
    <hyperlink ref="A2115" r:id="rId1250"/>
    <hyperlink ref="A162" r:id="rId1251"/>
    <hyperlink ref="A160" r:id="rId1252"/>
    <hyperlink ref="A161" r:id="rId1253" display="NNB 1892"/>
    <hyperlink ref="E174" r:id="rId1254"/>
    <hyperlink ref="A135" r:id="rId1255"/>
    <hyperlink ref="A137" r:id="rId1256"/>
    <hyperlink ref="A581" r:id="rId1257"/>
    <hyperlink ref="A583" r:id="rId1258"/>
    <hyperlink ref="A579" r:id="rId1259"/>
    <hyperlink ref="A2667" r:id="rId1260"/>
    <hyperlink ref="A271" r:id="rId1261"/>
    <hyperlink ref="A359" r:id="rId1262" display="Libris 1915"/>
    <hyperlink ref="A358" r:id="rId1263" display="Libris 1915"/>
    <hyperlink ref="A242" r:id="rId1264"/>
    <hyperlink ref="F825" r:id="rId1265"/>
    <hyperlink ref="E825" r:id="rId1266"/>
    <hyperlink ref="A1093" r:id="rId1267"/>
    <hyperlink ref="A829" r:id="rId1268"/>
    <hyperlink ref="E829" r:id="rId1269" display="Samlade av Conrad Adolf Björkman arrangerade av J. Sonesson "/>
    <hyperlink ref="A109" r:id="rId1270"/>
    <hyperlink ref="A1086" r:id="rId1271"/>
    <hyperlink ref="E3051" r:id="rId1272" display="Övers av S G Cavallin, theol dr och kyrkoherde i Hwellinge. (Första utgåva 1682 enl Wessmans)"/>
    <hyperlink ref="A618" r:id="rId1273" display="Libris 1875"/>
    <hyperlink ref="A710" r:id="rId1274"/>
    <hyperlink ref="A696" r:id="rId1275"/>
    <hyperlink ref="A218" r:id="rId1276"/>
    <hyperlink ref="A575" r:id="rId1277" display="Libris 1948"/>
    <hyperlink ref="A81" r:id="rId1278"/>
    <hyperlink ref="A3161" r:id="rId1279"/>
    <hyperlink ref="A58" r:id="rId1280" display="Libris"/>
    <hyperlink ref="A125" r:id="rId1281" display="Libris"/>
    <hyperlink ref="A124" r:id="rId1282" display="Libris"/>
    <hyperlink ref="A1050" r:id="rId1283"/>
    <hyperlink ref="A2437" r:id="rId1284"/>
    <hyperlink ref="A1063" r:id="rId1285"/>
    <hyperlink ref="A3014" r:id="rId1286"/>
    <hyperlink ref="E86" r:id="rId1287" display="Fribaptisterna"/>
    <hyperlink ref="A655" r:id="rId1288"/>
    <hyperlink ref="A1827" r:id="rId1289"/>
    <hyperlink ref="A926" r:id="rId1290"/>
    <hyperlink ref="A2611" r:id="rId1291"/>
    <hyperlink ref="A2058" r:id="rId1292"/>
    <hyperlink ref="A2593" r:id="rId1293"/>
    <hyperlink ref="A47" r:id="rId1294"/>
    <hyperlink ref="A2520" r:id="rId1295"/>
    <hyperlink ref="A2090" r:id="rId1296"/>
    <hyperlink ref="A2453" r:id="rId1297"/>
    <hyperlink ref="A2615" r:id="rId1298"/>
    <hyperlink ref="A455" r:id="rId1299"/>
    <hyperlink ref="A2670" r:id="rId1300"/>
    <hyperlink ref="A1966" r:id="rId1301"/>
    <hyperlink ref="A2302" r:id="rId1302"/>
    <hyperlink ref="A2312" r:id="rId1303"/>
    <hyperlink ref="A365" r:id="rId1304"/>
    <hyperlink ref="A1989" r:id="rId1305"/>
    <hyperlink ref="E2098" r:id="rId1306"/>
    <hyperlink ref="A2694" r:id="rId1307"/>
    <hyperlink ref="A2592" r:id="rId1308"/>
    <hyperlink ref="A2760" r:id="rId1309"/>
    <hyperlink ref="A2598" r:id="rId1310"/>
    <hyperlink ref="A2427" r:id="rId1311"/>
    <hyperlink ref="A2167" r:id="rId1312"/>
    <hyperlink ref="A2150" r:id="rId1313"/>
    <hyperlink ref="A2693" r:id="rId1314"/>
    <hyperlink ref="A1122" r:id="rId1315" location="v=onepage&amp;q=Swensk%20ziffer%20-%20choralbok&amp;"/>
    <hyperlink ref="A2547" r:id="rId1316"/>
    <hyperlink ref="A2638" r:id="rId1317"/>
    <hyperlink ref="A2612" r:id="rId1318"/>
    <hyperlink ref="A2465" r:id="rId1319"/>
    <hyperlink ref="A2546" r:id="rId1320"/>
    <hyperlink ref="E2299" r:id="rId1321" display="http://sv.wikipedia.org/wiki/Fredrik_Engelke"/>
    <hyperlink ref="A2299" r:id="rId1322"/>
    <hyperlink ref="A947" r:id="rId1323"/>
    <hyperlink ref="A949" r:id="rId1324"/>
    <hyperlink ref="A948" r:id="rId1325"/>
    <hyperlink ref="A2360" r:id="rId1326"/>
    <hyperlink ref="A1012" r:id="rId1327"/>
    <hyperlink ref="H2725" r:id="rId1328"/>
    <hyperlink ref="H2097" r:id="rId1329"/>
    <hyperlink ref="A1978" r:id="rId1330"/>
    <hyperlink ref="A2024" r:id="rId1331"/>
    <hyperlink ref="A2604" r:id="rId1332"/>
    <hyperlink ref="F2604" r:id="rId1333" display="http://sv.wikipedia.org/wiki/S%E5nger_till_Lammets_lof_1877"/>
    <hyperlink ref="E2604" r:id="rId1334" display="http://sv.wikipedia.org/wiki/Erik_Nystr%C3%B6m"/>
    <hyperlink ref="A102" r:id="rId1335"/>
    <hyperlink ref="A2070" r:id="rId1336"/>
    <hyperlink ref="A2076" r:id="rId1337"/>
    <hyperlink ref="A2262" r:id="rId1338"/>
    <hyperlink ref="A113" r:id="rId1339"/>
    <hyperlink ref="A2080" r:id="rId1340"/>
    <hyperlink ref="A2682" r:id="rId1341"/>
    <hyperlink ref="A2081" r:id="rId1342"/>
    <hyperlink ref="A2093" r:id="rId1343"/>
    <hyperlink ref="A2513" r:id="rId1344"/>
    <hyperlink ref="A2102" r:id="rId1345"/>
    <hyperlink ref="A2105" r:id="rId1346"/>
    <hyperlink ref="A2104" r:id="rId1347"/>
    <hyperlink ref="A2573" r:id="rId1348"/>
    <hyperlink ref="A2082" r:id="rId1349"/>
    <hyperlink ref="A2057" r:id="rId1350"/>
    <hyperlink ref="A2079" r:id="rId1351"/>
    <hyperlink ref="A2103" r:id="rId1352"/>
    <hyperlink ref="A2455" r:id="rId1353"/>
    <hyperlink ref="A2117" r:id="rId1354"/>
    <hyperlink ref="A2130" r:id="rId1355"/>
    <hyperlink ref="A2140" r:id="rId1356"/>
    <hyperlink ref="A2175" r:id="rId1357"/>
    <hyperlink ref="A196" r:id="rId1358" display="Libris 1952"/>
    <hyperlink ref="A2147" r:id="rId1359"/>
    <hyperlink ref="A2213" r:id="rId1360"/>
    <hyperlink ref="A103" r:id="rId1361"/>
    <hyperlink ref="A2155" r:id="rId1362"/>
    <hyperlink ref="A208" r:id="rId1363"/>
    <hyperlink ref="A409" r:id="rId1364"/>
    <hyperlink ref="A224" r:id="rId1365"/>
    <hyperlink ref="A2166" r:id="rId1366"/>
    <hyperlink ref="A2169" r:id="rId1367"/>
    <hyperlink ref="A2170" r:id="rId1368"/>
    <hyperlink ref="A2172" r:id="rId1369"/>
    <hyperlink ref="A1931" r:id="rId1370"/>
    <hyperlink ref="A2178" r:id="rId1371"/>
    <hyperlink ref="A232" r:id="rId1372"/>
    <hyperlink ref="A2332" r:id="rId1373"/>
    <hyperlink ref="A2190" r:id="rId1374"/>
    <hyperlink ref="A2193" r:id="rId1375"/>
    <hyperlink ref="A2348" r:id="rId1376"/>
    <hyperlink ref="A2194" r:id="rId1377"/>
    <hyperlink ref="A851" r:id="rId1378"/>
    <hyperlink ref="A2205" r:id="rId1379"/>
    <hyperlink ref="A2235" r:id="rId1380"/>
    <hyperlink ref="A2233" r:id="rId1381"/>
    <hyperlink ref="A219" r:id="rId1382"/>
    <hyperlink ref="A2244" r:id="rId1383"/>
    <hyperlink ref="A2245" r:id="rId1384"/>
    <hyperlink ref="A2243" r:id="rId1385"/>
    <hyperlink ref="A411" r:id="rId1386" display="Libris"/>
    <hyperlink ref="A2247" r:id="rId1387"/>
    <hyperlink ref="A2278" r:id="rId1388"/>
    <hyperlink ref="A369" r:id="rId1389"/>
    <hyperlink ref="A2284" r:id="rId1390"/>
    <hyperlink ref="A2329" r:id="rId1391"/>
    <hyperlink ref="A2334" r:id="rId1392"/>
    <hyperlink ref="A2343" r:id="rId1393"/>
    <hyperlink ref="A458" r:id="rId1394"/>
    <hyperlink ref="A202" r:id="rId1395"/>
    <hyperlink ref="A445" r:id="rId1396"/>
    <hyperlink ref="A2351" r:id="rId1397" display="Libris"/>
    <hyperlink ref="A2355" r:id="rId1398"/>
    <hyperlink ref="A2364" r:id="rId1399"/>
    <hyperlink ref="A2369" r:id="rId1400"/>
    <hyperlink ref="A2372" r:id="rId1401"/>
    <hyperlink ref="A2375" r:id="rId1402"/>
    <hyperlink ref="A2376" r:id="rId1403"/>
    <hyperlink ref="A2377" r:id="rId1404"/>
    <hyperlink ref="A2378" r:id="rId1405"/>
    <hyperlink ref="A2379" r:id="rId1406"/>
    <hyperlink ref="A2383" r:id="rId1407"/>
    <hyperlink ref="A2386" r:id="rId1408"/>
    <hyperlink ref="A2390" r:id="rId1409"/>
    <hyperlink ref="A2394" r:id="rId1410"/>
    <hyperlink ref="A2576" r:id="rId1411"/>
    <hyperlink ref="A2584" r:id="rId1412"/>
    <hyperlink ref="A514" r:id="rId1413"/>
    <hyperlink ref="A515" r:id="rId1414"/>
    <hyperlink ref="A2401" r:id="rId1415"/>
    <hyperlink ref="A650" r:id="rId1416"/>
    <hyperlink ref="A2595" r:id="rId1417"/>
    <hyperlink ref="A613" r:id="rId1418" display="Libris (1909, 510 sid)"/>
    <hyperlink ref="A1997" r:id="rId1419"/>
    <hyperlink ref="A321" r:id="rId1420"/>
    <hyperlink ref="A2555" r:id="rId1421"/>
    <hyperlink ref="A1639" r:id="rId1422"/>
    <hyperlink ref="A243" r:id="rId1423"/>
    <hyperlink ref="F2331" r:id="rId1424" display="Musik till Frälsningsarméns sångbok 1919"/>
    <hyperlink ref="A765" r:id="rId1425"/>
    <hyperlink ref="A767" r:id="rId1426" display="Libris"/>
    <hyperlink ref="A2526" r:id="rId1427"/>
    <hyperlink ref="A768" r:id="rId1428" display="Libris"/>
    <hyperlink ref="A769" r:id="rId1429" display="Libris 81920)"/>
    <hyperlink ref="A770" r:id="rId1430" display="Libris 81920)"/>
    <hyperlink ref="A771" r:id="rId1431" display="Libris 81920)"/>
    <hyperlink ref="A772" r:id="rId1432" display="Libris 81920)"/>
    <hyperlink ref="A773" r:id="rId1433" display="Libris 81920)"/>
    <hyperlink ref="A774" r:id="rId1434" display="Libris 81920)"/>
    <hyperlink ref="A775" r:id="rId1435" display="Libris 81920)"/>
    <hyperlink ref="A776" r:id="rId1436"/>
    <hyperlink ref="A777" r:id="rId1437"/>
    <hyperlink ref="A778" r:id="rId1438"/>
    <hyperlink ref="A779" r:id="rId1439"/>
    <hyperlink ref="A780" r:id="rId1440"/>
    <hyperlink ref="A781" r:id="rId1441"/>
    <hyperlink ref="F57" r:id="rId1442"/>
    <hyperlink ref="E58" r:id="rId1443"/>
    <hyperlink ref="E3271" r:id="rId1444"/>
    <hyperlink ref="A2731" r:id="rId1445"/>
    <hyperlink ref="A1840" r:id="rId1446"/>
    <hyperlink ref="A2341" r:id="rId1447"/>
    <hyperlink ref="A2342" r:id="rId1448"/>
    <hyperlink ref="A2041" r:id="rId1449"/>
    <hyperlink ref="A2288" r:id="rId1450"/>
    <hyperlink ref="A220" r:id="rId1451"/>
    <hyperlink ref="A221" r:id="rId1452" display="Libris"/>
    <hyperlink ref="A819" r:id="rId1453"/>
    <hyperlink ref="A3139" r:id="rId1454"/>
    <hyperlink ref="A1786" r:id="rId1455"/>
    <hyperlink ref="A1831" r:id="rId1456"/>
    <hyperlink ref="A3088" r:id="rId1457"/>
    <hyperlink ref="A3195" r:id="rId1458" display="Libris"/>
    <hyperlink ref="A3138" r:id="rId1459"/>
    <hyperlink ref="E321" r:id="rId1460" display="Johnsson, Victor, pastor &amp; Mellander, Oskar, musikdirektör. Gleerups Förlag. 1915. Noter. 82 s. Pbd"/>
    <hyperlink ref="A793" r:id="rId1461"/>
    <hyperlink ref="A157" r:id="rId1462"/>
    <hyperlink ref="A90" r:id="rId1463"/>
    <hyperlink ref="A994" r:id="rId1464"/>
    <hyperlink ref="A995" r:id="rId1465"/>
    <hyperlink ref="A1985" r:id="rId1466"/>
    <hyperlink ref="A1982" r:id="rId1467"/>
    <hyperlink ref="A1987" r:id="rId1468"/>
    <hyperlink ref="A1983" r:id="rId1469"/>
    <hyperlink ref="A1984" r:id="rId1470"/>
    <hyperlink ref="A1980" r:id="rId1471"/>
    <hyperlink ref="A2734" r:id="rId1472"/>
    <hyperlink ref="A2735" r:id="rId1473"/>
    <hyperlink ref="A2089" r:id="rId1474"/>
    <hyperlink ref="A2281" r:id="rId1475"/>
    <hyperlink ref="A105" r:id="rId1476"/>
    <hyperlink ref="A205" r:id="rId1477"/>
    <hyperlink ref="A204" r:id="rId1478" display="Libris"/>
    <hyperlink ref="A499" r:id="rId1479" display="Libris"/>
    <hyperlink ref="A497" r:id="rId1480"/>
    <hyperlink ref="A153" r:id="rId1481"/>
    <hyperlink ref="A33" r:id="rId1482"/>
    <hyperlink ref="A38" r:id="rId1483"/>
    <hyperlink ref="A39" r:id="rId1484"/>
    <hyperlink ref="A40" r:id="rId1485"/>
    <hyperlink ref="A41" r:id="rId1486"/>
    <hyperlink ref="A42" r:id="rId1487"/>
    <hyperlink ref="A87" r:id="rId1488"/>
    <hyperlink ref="A86" r:id="rId1489"/>
    <hyperlink ref="A144" r:id="rId1490" display="Libris (1930)"/>
    <hyperlink ref="A146" r:id="rId1491" display="Libris (1930)"/>
    <hyperlink ref="A147" r:id="rId1492" display="Libris (1930)"/>
    <hyperlink ref="A2113" r:id="rId1493"/>
    <hyperlink ref="A2131" r:id="rId1494"/>
    <hyperlink ref="A171" r:id="rId1495" display="Libris"/>
    <hyperlink ref="A172" r:id="rId1496" display="Libris (FT 1882)"/>
    <hyperlink ref="A2132" r:id="rId1497"/>
    <hyperlink ref="A2133" r:id="rId1498"/>
    <hyperlink ref="A179" r:id="rId1499"/>
    <hyperlink ref="A180" r:id="rId1500"/>
    <hyperlink ref="A182" r:id="rId1501" display="Libris"/>
    <hyperlink ref="A2542" r:id="rId1502"/>
    <hyperlink ref="A2543" r:id="rId1503"/>
    <hyperlink ref="A408" r:id="rId1504"/>
    <hyperlink ref="A207" r:id="rId1505"/>
    <hyperlink ref="A263" r:id="rId1506"/>
    <hyperlink ref="A264" r:id="rId1507"/>
    <hyperlink ref="A265" r:id="rId1508"/>
    <hyperlink ref="A267" r:id="rId1509"/>
    <hyperlink ref="A273" r:id="rId1510"/>
    <hyperlink ref="A311" r:id="rId1511"/>
    <hyperlink ref="A344" r:id="rId1512" display="http://libris.kb.se/bib/1598547"/>
    <hyperlink ref="A353" r:id="rId1513"/>
    <hyperlink ref="A382" r:id="rId1514"/>
    <hyperlink ref="A428" r:id="rId1515"/>
    <hyperlink ref="A801" r:id="rId1516" display="Libris"/>
    <hyperlink ref="A831" r:id="rId1517" display="Libris"/>
    <hyperlink ref="A834" r:id="rId1518"/>
    <hyperlink ref="A835" r:id="rId1519"/>
    <hyperlink ref="A837" r:id="rId1520"/>
    <hyperlink ref="A838" r:id="rId1521"/>
    <hyperlink ref="A2668" r:id="rId1522"/>
    <hyperlink ref="A465" r:id="rId1523"/>
    <hyperlink ref="A487" r:id="rId1524" display="Libris (1884)"/>
    <hyperlink ref="A494" r:id="rId1525"/>
    <hyperlink ref="A501" r:id="rId1526"/>
    <hyperlink ref="A502" r:id="rId1527"/>
    <hyperlink ref="F2400" r:id="rId1528" display="Psalm och sång, skolupplaga - fjärde oförändrade"/>
    <hyperlink ref="A2400" r:id="rId1529"/>
    <hyperlink ref="A536" r:id="rId1530"/>
    <hyperlink ref="A547" r:id="rId1531"/>
    <hyperlink ref="A545" r:id="rId1532"/>
    <hyperlink ref="A544" r:id="rId1533"/>
    <hyperlink ref="A595" r:id="rId1534"/>
    <hyperlink ref="A593" r:id="rId1535"/>
    <hyperlink ref="A666" r:id="rId1536" display="Libris"/>
    <hyperlink ref="A616" r:id="rId1537" display="KB (1872)"/>
    <hyperlink ref="A617" r:id="rId1538" display="KB (1872)"/>
    <hyperlink ref="A539" r:id="rId1539"/>
    <hyperlink ref="A540" r:id="rId1540"/>
    <hyperlink ref="A541" r:id="rId1541"/>
    <hyperlink ref="A542" r:id="rId1542"/>
    <hyperlink ref="A543" r:id="rId1543"/>
    <hyperlink ref="A577" r:id="rId1544"/>
    <hyperlink ref="A578" r:id="rId1545"/>
    <hyperlink ref="A591" r:id="rId1546"/>
    <hyperlink ref="A592" r:id="rId1547"/>
    <hyperlink ref="A589" r:id="rId1548"/>
    <hyperlink ref="A627" r:id="rId1549"/>
    <hyperlink ref="A2488" r:id="rId1550"/>
    <hyperlink ref="A2489" r:id="rId1551"/>
    <hyperlink ref="A2283" r:id="rId1552"/>
    <hyperlink ref="A704" r:id="rId1553" display="Libris (5:e 1921)"/>
    <hyperlink ref="A927" r:id="rId1554"/>
    <hyperlink ref="A1974" r:id="rId1555"/>
    <hyperlink ref="A1975" r:id="rId1556"/>
    <hyperlink ref="A1971" r:id="rId1557"/>
    <hyperlink ref="A1972" r:id="rId1558"/>
    <hyperlink ref="A928" r:id="rId1559"/>
    <hyperlink ref="A2040" r:id="rId1560"/>
    <hyperlink ref="A2181" r:id="rId1561"/>
    <hyperlink ref="A998" r:id="rId1562"/>
    <hyperlink ref="A2316" r:id="rId1563"/>
    <hyperlink ref="F2316" r:id="rId1564" display="http://sv.wikipedia.org/wiki/Kyrklig_s%E5ng"/>
    <hyperlink ref="A2124" r:id="rId1565"/>
    <hyperlink ref="A1107" r:id="rId1566" display="Libris (11:e 1956)"/>
    <hyperlink ref="A2123" r:id="rId1567"/>
    <hyperlink ref="A2296" r:id="rId1568"/>
    <hyperlink ref="A2237" r:id="rId1569"/>
    <hyperlink ref="A2238" r:id="rId1570"/>
    <hyperlink ref="A2614" r:id="rId1571"/>
    <hyperlink ref="A2101" r:id="rId1572"/>
    <hyperlink ref="A2240" r:id="rId1573"/>
    <hyperlink ref="A131" r:id="rId1574"/>
    <hyperlink ref="A2236" r:id="rId1575"/>
    <hyperlink ref="A1996" r:id="rId1576"/>
    <hyperlink ref="A2239" r:id="rId1577"/>
    <hyperlink ref="A1240" r:id="rId1578"/>
    <hyperlink ref="A1317" r:id="rId1579"/>
    <hyperlink ref="A2066" r:id="rId1580"/>
    <hyperlink ref="A2560" r:id="rId1581"/>
    <hyperlink ref="A1392" r:id="rId1582"/>
    <hyperlink ref="A1391" r:id="rId1583"/>
    <hyperlink ref="A1393" r:id="rId1584"/>
    <hyperlink ref="A2673" r:id="rId1585"/>
    <hyperlink ref="A2671" r:id="rId1586"/>
    <hyperlink ref="A82" r:id="rId1587"/>
    <hyperlink ref="A1513" r:id="rId1588"/>
    <hyperlink ref="A2763" r:id="rId1589" display="Libris"/>
    <hyperlink ref="A2035" r:id="rId1590"/>
    <hyperlink ref="A2032" r:id="rId1591"/>
    <hyperlink ref="A2456" r:id="rId1592"/>
    <hyperlink ref="A216" r:id="rId1593"/>
    <hyperlink ref="A1526" r:id="rId1594"/>
    <hyperlink ref="A217" r:id="rId1595"/>
    <hyperlink ref="A2613" r:id="rId1596"/>
    <hyperlink ref="A1771" r:id="rId1597"/>
    <hyperlink ref="A210" r:id="rId1598"/>
    <hyperlink ref="A2157" r:id="rId1599"/>
    <hyperlink ref="A761" r:id="rId1600"/>
    <hyperlink ref="A762" r:id="rId1601"/>
    <hyperlink ref="A644" r:id="rId1602"/>
    <hyperlink ref="A632" r:id="rId1603"/>
    <hyperlink ref="A248" r:id="rId1604"/>
    <hyperlink ref="A2202" r:id="rId1605"/>
    <hyperlink ref="A295" r:id="rId1606"/>
    <hyperlink ref="A2232" r:id="rId1607"/>
    <hyperlink ref="A2257" r:id="rId1608"/>
    <hyperlink ref="A2126" r:id="rId1609"/>
    <hyperlink ref="A2260" r:id="rId1610"/>
    <hyperlink ref="A2261" r:id="rId1611"/>
    <hyperlink ref="A313" r:id="rId1612"/>
    <hyperlink ref="A28" r:id="rId1613"/>
    <hyperlink ref="A2551" r:id="rId1614"/>
    <hyperlink ref="A2266" r:id="rId1615"/>
    <hyperlink ref="A2276" r:id="rId1616"/>
    <hyperlink ref="A2075" r:id="rId1617"/>
    <hyperlink ref="A2710" r:id="rId1618"/>
    <hyperlink ref="A2059" r:id="rId1619"/>
    <hyperlink ref="A1970" r:id="rId1620"/>
    <hyperlink ref="A2207" r:id="rId1621"/>
    <hyperlink ref="A2430" r:id="rId1622"/>
    <hyperlink ref="A2222" r:id="rId1623"/>
    <hyperlink ref="A1079" r:id="rId1624"/>
    <hyperlink ref="A2208" r:id="rId1625"/>
    <hyperlink ref="A2106" r:id="rId1626"/>
    <hyperlink ref="A2330" r:id="rId1627"/>
    <hyperlink ref="A2346" r:id="rId1628"/>
    <hyperlink ref="A2321" r:id="rId1629"/>
    <hyperlink ref="A389" r:id="rId1630"/>
    <hyperlink ref="A2327" r:id="rId1631"/>
    <hyperlink ref="A2505" r:id="rId1632"/>
    <hyperlink ref="A2241" r:id="rId1633"/>
    <hyperlink ref="A2498" r:id="rId1634"/>
    <hyperlink ref="A2623" r:id="rId1635"/>
    <hyperlink ref="A649" r:id="rId1636"/>
    <hyperlink ref="A2581" r:id="rId1637" display="Libris (1991)"/>
    <hyperlink ref="A2432" r:id="rId1638"/>
    <hyperlink ref="A2571" r:id="rId1639"/>
    <hyperlink ref="A2644" r:id="rId1640"/>
    <hyperlink ref="A2645" r:id="rId1641"/>
    <hyperlink ref="A2646" r:id="rId1642"/>
    <hyperlink ref="A2507" r:id="rId1643"/>
    <hyperlink ref="A1261" r:id="rId1644" display="Libris"/>
    <hyperlink ref="A2622" r:id="rId1645"/>
    <hyperlink ref="A2591" r:id="rId1646"/>
    <hyperlink ref="A2037" r:id="rId1647"/>
    <hyperlink ref="A1998" r:id="rId1648"/>
    <hyperlink ref="A2500" r:id="rId1649"/>
    <hyperlink ref="A2460" r:id="rId1650"/>
    <hyperlink ref="A2627" r:id="rId1651"/>
    <hyperlink ref="A2449" r:id="rId1652"/>
    <hyperlink ref="A375" r:id="rId1653"/>
    <hyperlink ref="A886" r:id="rId1654"/>
    <hyperlink ref="A1727" r:id="rId1655"/>
    <hyperlink ref="F913" r:id="rId1656"/>
    <hyperlink ref="F891" r:id="rId1657"/>
    <hyperlink ref="A2780" r:id="rId1658"/>
    <hyperlink ref="F394" r:id="rId1659"/>
    <hyperlink ref="F420" r:id="rId1660"/>
    <hyperlink ref="F512" r:id="rId1661"/>
    <hyperlink ref="A574" r:id="rId1662"/>
    <hyperlink ref="F677" r:id="rId1663"/>
    <hyperlink ref="F932" r:id="rId1664"/>
    <hyperlink ref="A2625" r:id="rId1665"/>
    <hyperlink ref="A2462" r:id="rId1666"/>
    <hyperlink ref="A2088" r:id="rId1667"/>
    <hyperlink ref="A2314" r:id="rId1668"/>
    <hyperlink ref="A2264" r:id="rId1669"/>
    <hyperlink ref="A99" r:id="rId1670"/>
    <hyperlink ref="A2420" r:id="rId1671"/>
    <hyperlink ref="A2594" r:id="rId1672"/>
    <hyperlink ref="A2769" r:id="rId1673"/>
    <hyperlink ref="E2769" r:id="rId1674" display="Prosten teol.lic. Olle Madeland. Växjö Stiftshistoriska sällskap – skrifter 21. Peter Lorenz Sellergren (1768–1843)"/>
    <hyperlink ref="A663" r:id="rId1675"/>
    <hyperlink ref="A664" r:id="rId1676"/>
    <hyperlink ref="E3273" r:id="rId1677"/>
    <hyperlink ref="A2675" r:id="rId1678"/>
    <hyperlink ref="A706" r:id="rId1679"/>
    <hyperlink ref="F706" r:id="rId1680" display="Svensk söndagsskolesångbok (30:e tusendet)"/>
    <hyperlink ref="A1040" r:id="rId1681"/>
    <hyperlink ref="A1041" r:id="rId1682"/>
    <hyperlink ref="A126" r:id="rId1683" display="Libris"/>
    <hyperlink ref="A1451" r:id="rId1684"/>
  </hyperlinks>
  <pageMargins left="0.31496062992125984" right="0.19685039370078741" top="0.55118110236220474" bottom="0.11811023622047245" header="0.55118110236220474" footer="0.35433070866141736"/>
  <pageSetup paperSize="9" scale="89" fitToHeight="0" orientation="portrait" r:id="rId1685"/>
  <headerFooter alignWithMargins="0"/>
  <rowBreaks count="1" manualBreakCount="1">
    <brk id="3232" min="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2</vt:i4>
      </vt:variant>
    </vt:vector>
  </HeadingPairs>
  <TitlesOfParts>
    <vt:vector size="3" baseType="lpstr">
      <vt:lpstr>Marias psalmböcker</vt:lpstr>
      <vt:lpstr>'Marias psalmböcker'!Utskriftsområde</vt:lpstr>
      <vt:lpstr>'Marias psalmböcker'!Utskriftsrubriker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Lagerman</dc:creator>
  <cp:lastModifiedBy>Maria Lagerman</cp:lastModifiedBy>
  <cp:lastPrinted>2018-06-17T15:27:37Z</cp:lastPrinted>
  <dcterms:created xsi:type="dcterms:W3CDTF">2018-06-17T15:22:14Z</dcterms:created>
  <dcterms:modified xsi:type="dcterms:W3CDTF">2018-06-17T15:27:48Z</dcterms:modified>
</cp:coreProperties>
</file>